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ogo.local\share\fs1\H26-H30\02総務部\01総務財政課\06財政係\係共通\H30\11_公会計\08_附属明細書・注記\01_附属明細書\02_公表用\"/>
    </mc:Choice>
  </mc:AlternateContent>
  <bookViews>
    <workbookView xWindow="0" yWindow="0" windowWidth="27360" windowHeight="11505" activeTab="12"/>
  </bookViews>
  <sheets>
    <sheet name="1.(1)①有形固定資産の明細" sheetId="19" r:id="rId1"/>
    <sheet name="1.(1)②有形固定資産に係る行政目的別の明細" sheetId="20" r:id="rId2"/>
    <sheet name="1.(1)③投資及び出資金の明細" sheetId="1" r:id="rId3"/>
    <sheet name="1.(1)④基金の明細" sheetId="2" r:id="rId4"/>
    <sheet name="1.(1)⑤貸付金の明細" sheetId="3" r:id="rId5"/>
    <sheet name="1.(1)⑥長期延滞債権の明細⑦未収金の明細" sheetId="5" r:id="rId6"/>
    <sheet name="1.(2)①地方債等（借入先別）の明細" sheetId="6" r:id="rId7"/>
    <sheet name="1.(2)②③④地方債等（利率別・返済期間別・契約条項）" sheetId="7" r:id="rId8"/>
    <sheet name="1.(2)⑤引当金の明細" sheetId="10" r:id="rId9"/>
    <sheet name="2.(1)補助金等の明細" sheetId="11" r:id="rId10"/>
    <sheet name="3.(1)財源の明細" sheetId="13" r:id="rId11"/>
    <sheet name="3.(2)財源情報の明細" sheetId="21" r:id="rId12"/>
    <sheet name="4.(1)資金の明細" sheetId="12" r:id="rId13"/>
  </sheets>
  <definedNames>
    <definedName name="_xlnm.Print_Titles" localSheetId="0">'1.(1)①有形固定資産の明細'!$5:$6</definedName>
    <definedName name="_xlnm.Print_Titles" localSheetId="1">'1.(1)②有形固定資産に係る行政目的別の明細'!$2:$3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21" l="1"/>
  <c r="E5" i="21"/>
  <c r="D5" i="21"/>
  <c r="C5" i="21"/>
  <c r="E6" i="21" l="1"/>
  <c r="E9" i="21"/>
  <c r="B9" i="21" l="1"/>
  <c r="B5" i="12" l="1"/>
  <c r="E7" i="21"/>
  <c r="F9" i="21"/>
  <c r="E52" i="13"/>
  <c r="E44" i="13"/>
  <c r="E34" i="13"/>
  <c r="E33" i="13"/>
  <c r="E16" i="13"/>
  <c r="E13" i="13"/>
  <c r="E17" i="13" s="1"/>
  <c r="E10" i="13"/>
  <c r="D17" i="11"/>
  <c r="D7" i="11"/>
  <c r="K17" i="6"/>
  <c r="G17" i="6"/>
  <c r="E17" i="6"/>
  <c r="D17" i="6"/>
  <c r="C17" i="6"/>
  <c r="B17" i="6"/>
  <c r="F8" i="2"/>
  <c r="F7" i="2"/>
  <c r="F6" i="2"/>
  <c r="F5" i="2"/>
  <c r="F4" i="2"/>
  <c r="F3" i="2"/>
  <c r="K24" i="1"/>
  <c r="I24" i="1"/>
  <c r="F24" i="1"/>
  <c r="D24" i="1"/>
  <c r="C24" i="1"/>
  <c r="B24" i="1"/>
  <c r="J23" i="1"/>
  <c r="G23" i="1"/>
  <c r="H23" i="1" s="1"/>
  <c r="E23" i="1"/>
  <c r="J22" i="1"/>
  <c r="G22" i="1"/>
  <c r="H22" i="1" s="1"/>
  <c r="E22" i="1"/>
  <c r="J21" i="1"/>
  <c r="G21" i="1"/>
  <c r="H21" i="1" s="1"/>
  <c r="E21" i="1"/>
  <c r="J20" i="1"/>
  <c r="G20" i="1"/>
  <c r="H20" i="1" s="1"/>
  <c r="E20" i="1"/>
  <c r="J19" i="1"/>
  <c r="G19" i="1"/>
  <c r="H19" i="1" s="1"/>
  <c r="E19" i="1"/>
  <c r="J18" i="1"/>
  <c r="G18" i="1"/>
  <c r="H18" i="1" s="1"/>
  <c r="E18" i="1"/>
  <c r="J17" i="1"/>
  <c r="G17" i="1"/>
  <c r="H17" i="1" s="1"/>
  <c r="E17" i="1"/>
  <c r="J16" i="1"/>
  <c r="J24" i="1" s="1"/>
  <c r="G16" i="1"/>
  <c r="H16" i="1" s="1"/>
  <c r="E16" i="1"/>
  <c r="E24" i="1" s="1"/>
  <c r="J12" i="1"/>
  <c r="I12" i="1"/>
  <c r="F12" i="1"/>
  <c r="D12" i="1"/>
  <c r="C12" i="1"/>
  <c r="B12" i="1"/>
  <c r="G11" i="1"/>
  <c r="E11" i="1"/>
  <c r="H11" i="1" s="1"/>
  <c r="G10" i="1"/>
  <c r="E10" i="1"/>
  <c r="H10" i="1" s="1"/>
  <c r="H12" i="1" s="1"/>
  <c r="I20" i="20"/>
  <c r="E18" i="13" l="1"/>
  <c r="D18" i="11"/>
  <c r="H24" i="1"/>
  <c r="E12" i="1"/>
  <c r="G17" i="5" l="1"/>
  <c r="F17" i="5"/>
  <c r="E47" i="13"/>
  <c r="E48" i="13" l="1"/>
  <c r="E39" i="13"/>
  <c r="E40" i="13" s="1"/>
  <c r="E30" i="13"/>
  <c r="E35" i="13" s="1"/>
  <c r="E27" i="13" l="1"/>
  <c r="E50" i="13" s="1"/>
  <c r="E24" i="13" l="1"/>
  <c r="E49" i="13" s="1"/>
  <c r="F6" i="10"/>
  <c r="E28" i="13" l="1"/>
  <c r="C17" i="5"/>
  <c r="B17" i="5"/>
  <c r="G12" i="2" l="1"/>
  <c r="F12" i="2"/>
  <c r="B12" i="2"/>
  <c r="F5" i="10" l="1"/>
  <c r="F4" i="10"/>
  <c r="I15" i="20" l="1"/>
  <c r="D14" i="20"/>
  <c r="C14" i="20"/>
  <c r="B14" i="20"/>
  <c r="I5" i="20" l="1"/>
  <c r="I6" i="20"/>
  <c r="I7" i="20"/>
  <c r="I8" i="20"/>
  <c r="I9" i="20"/>
  <c r="I10" i="20"/>
  <c r="I11" i="20"/>
  <c r="I12" i="20"/>
  <c r="I13" i="20"/>
  <c r="I16" i="20"/>
  <c r="I17" i="20"/>
  <c r="I18" i="20"/>
  <c r="I19" i="20"/>
  <c r="E14" i="20"/>
  <c r="F14" i="20"/>
  <c r="G14" i="20"/>
  <c r="H14" i="20"/>
  <c r="C4" i="20"/>
  <c r="D4" i="20"/>
  <c r="E4" i="20"/>
  <c r="F4" i="20"/>
  <c r="G4" i="20"/>
  <c r="H4" i="20"/>
  <c r="B4" i="20"/>
  <c r="G17" i="19"/>
  <c r="G7" i="19"/>
  <c r="F17" i="19"/>
  <c r="F7" i="19"/>
  <c r="D17" i="19"/>
  <c r="G24" i="19" l="1"/>
  <c r="B21" i="20"/>
  <c r="I4" i="20"/>
  <c r="I14" i="20"/>
  <c r="F24" i="19"/>
  <c r="C21" i="20"/>
  <c r="D21" i="20"/>
  <c r="H21" i="20"/>
  <c r="E21" i="20"/>
  <c r="G21" i="20"/>
  <c r="F21" i="20"/>
  <c r="D7" i="19"/>
  <c r="D24" i="19" s="1"/>
  <c r="I21" i="20" l="1"/>
  <c r="E8" i="19"/>
  <c r="H8" i="19" s="1"/>
  <c r="E9" i="19"/>
  <c r="H9" i="19" s="1"/>
  <c r="E10" i="19"/>
  <c r="H10" i="19" s="1"/>
  <c r="E11" i="19"/>
  <c r="H11" i="19" s="1"/>
  <c r="E12" i="19"/>
  <c r="H12" i="19" s="1"/>
  <c r="E13" i="19"/>
  <c r="H13" i="19" s="1"/>
  <c r="E14" i="19"/>
  <c r="H14" i="19" s="1"/>
  <c r="E15" i="19"/>
  <c r="H15" i="19" s="1"/>
  <c r="E16" i="19"/>
  <c r="H16" i="19" s="1"/>
  <c r="E18" i="19"/>
  <c r="H18" i="19" s="1"/>
  <c r="E19" i="19"/>
  <c r="H19" i="19" s="1"/>
  <c r="E20" i="19"/>
  <c r="H20" i="19" s="1"/>
  <c r="E21" i="19"/>
  <c r="H21" i="19" s="1"/>
  <c r="E22" i="19"/>
  <c r="H22" i="19" s="1"/>
  <c r="E23" i="19"/>
  <c r="H23" i="19" s="1"/>
  <c r="C7" i="19"/>
  <c r="C17" i="19"/>
  <c r="B7" i="19"/>
  <c r="B17" i="19"/>
  <c r="E17" i="19" l="1"/>
  <c r="H17" i="19" s="1"/>
  <c r="B24" i="19"/>
  <c r="E7" i="19"/>
  <c r="H7" i="19" s="1"/>
  <c r="C24" i="19"/>
  <c r="E24" i="19" l="1"/>
  <c r="H24" i="19" s="1"/>
  <c r="F6" i="3"/>
  <c r="F7" i="3"/>
  <c r="F5" i="3"/>
  <c r="E8" i="3" l="1"/>
  <c r="D8" i="3"/>
  <c r="C8" i="3"/>
  <c r="B8" i="3"/>
  <c r="F4" i="3"/>
  <c r="F8" i="3" l="1"/>
  <c r="E53" i="13" l="1"/>
  <c r="D7" i="10" l="1"/>
  <c r="C7" i="10"/>
  <c r="B7" i="10"/>
  <c r="F7" i="10" l="1"/>
</calcChain>
</file>

<file path=xl/sharedStrings.xml><?xml version="1.0" encoding="utf-8"?>
<sst xmlns="http://schemas.openxmlformats.org/spreadsheetml/2006/main" count="503" uniqueCount="258">
  <si>
    <t>市場価格のあるもの</t>
  </si>
  <si>
    <t>銘柄名</t>
  </si>
  <si>
    <t>株数・口数など_x000D_
(A)</t>
  </si>
  <si>
    <t>時価単価_x000D_
(B)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</si>
  <si>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</si>
  <si>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</si>
  <si>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</si>
  <si>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</si>
  <si>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(参考)財産に関する_x000D_
調書記載額</t>
  </si>
  <si>
    <t>合計</t>
  </si>
  <si>
    <t>市場価格のないもののうち連結対象団体に対するもの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</si>
  <si>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</si>
  <si>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</si>
  <si>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</si>
  <si>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</si>
  <si>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</si>
  <si>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</si>
  <si>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</si>
  <si>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</si>
  <si>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</si>
  <si>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市場価格のないもののうち連結対象団体以外に対するもの</t>
  </si>
  <si>
    <t>出資金額_x000D_
(A)</t>
  </si>
  <si>
    <t>強制評価減_x000D_
(H)</t>
  </si>
  <si>
    <t>貸借対照表計上額_x000D_
(A) - (H)_x000D_
(I)</t>
  </si>
  <si>
    <t>(単位：円)</t>
    <rPh sb="4" eb="5">
      <t>エン</t>
    </rPh>
    <phoneticPr fontId="1"/>
  </si>
  <si>
    <t>種類</t>
  </si>
  <si>
    <t>現金預金</t>
  </si>
  <si>
    <t>有価証券</t>
  </si>
  <si>
    <t>土地</t>
  </si>
  <si>
    <t>その他</t>
  </si>
  <si>
    <t>合計_x000D_
(貸借対照表計上額)</t>
  </si>
  <si>
    <t>相手先名または種別</t>
  </si>
  <si>
    <t>長期貸付金</t>
  </si>
  <si>
    <t>短期貸付金</t>
  </si>
  <si>
    <t>(参考)_x000D_
貸付金計</t>
  </si>
  <si>
    <t>貸借対照表計上額</t>
  </si>
  <si>
    <t>徴収不能引当金_x000D_
計上額</t>
  </si>
  <si>
    <t>徴収不能引当金計上額</t>
  </si>
  <si>
    <t>小計</t>
  </si>
  <si>
    <t>固定資産税</t>
  </si>
  <si>
    <t>軽自動車税</t>
  </si>
  <si>
    <t>地方債等残高</t>
  </si>
  <si>
    <t>政府資金</t>
  </si>
  <si>
    <t>地方公共団体_x000D_
金融機構</t>
  </si>
  <si>
    <t>市中銀行</t>
  </si>
  <si>
    <t>その他の_x000D_
金融機関</t>
  </si>
  <si>
    <t>市場公募債</t>
  </si>
  <si>
    <t>うち1年内償還予定</t>
  </si>
  <si>
    <t>うち共同発行債</t>
  </si>
  <si>
    <t>うち住民公募債</t>
  </si>
  <si>
    <t>【通常分】</t>
  </si>
  <si>
    <t>　一般公共事業</t>
  </si>
  <si>
    <t>　公営住宅建設</t>
  </si>
  <si>
    <t>　災害復旧</t>
  </si>
  <si>
    <t>　教育・福祉施設</t>
  </si>
  <si>
    <t>　一般単独事業</t>
  </si>
  <si>
    <t>　その他</t>
  </si>
  <si>
    <t>【特別分】</t>
  </si>
  <si>
    <t>　臨時財政対策債</t>
  </si>
  <si>
    <t>　減税補てん債</t>
  </si>
  <si>
    <t>　退職手当債</t>
  </si>
  <si>
    <t>　合計</t>
  </si>
  <si>
    <t>1.5%以下</t>
  </si>
  <si>
    <t>1.5%超_x000D_
2.0%以下</t>
  </si>
  <si>
    <t>2.0%超_x000D_
2.5%以下</t>
  </si>
  <si>
    <t>2.5%超_x000D_
3.0%以下</t>
  </si>
  <si>
    <t>3.0%超_x000D_
3.5%以下</t>
  </si>
  <si>
    <t>3.5%超_x000D_
4.0%以下</t>
  </si>
  <si>
    <t>4.0%超</t>
  </si>
  <si>
    <t>(参考)_x000D_
加重平均_x000D_
利率</t>
  </si>
  <si>
    <t>1年以内</t>
  </si>
  <si>
    <t>1年超_x000D_
2年以内</t>
  </si>
  <si>
    <t>2年超_x000D_
3年以内</t>
  </si>
  <si>
    <t>3年超_x000D_
4年以内</t>
  </si>
  <si>
    <t>4年超_x000D_
5年以内</t>
  </si>
  <si>
    <t>5年超_x000D_
10年以内</t>
  </si>
  <si>
    <t>10年超_x000D_
15年以内</t>
  </si>
  <si>
    <t>15年超_x000D_
20年以内</t>
  </si>
  <si>
    <t>20年超</t>
  </si>
  <si>
    <t>契約条項の概要</t>
  </si>
  <si>
    <t>区分</t>
  </si>
  <si>
    <t>前年度末残高</t>
  </si>
  <si>
    <t>本年度増加額</t>
  </si>
  <si>
    <t>本年度減少額</t>
  </si>
  <si>
    <t>本年度末残高</t>
  </si>
  <si>
    <t>目的使用</t>
  </si>
  <si>
    <t>名称</t>
  </si>
  <si>
    <t>相手先</t>
  </si>
  <si>
    <t>金額</t>
  </si>
  <si>
    <t>支出目的</t>
  </si>
  <si>
    <t>他団体への公共施設等整備補助金等_x000D_
(所有外資産分)</t>
  </si>
  <si>
    <t>計</t>
  </si>
  <si>
    <t>その他の補助金等</t>
  </si>
  <si>
    <t>会計</t>
  </si>
  <si>
    <t>財源の内容</t>
  </si>
  <si>
    <t>税収等</t>
  </si>
  <si>
    <t>国県等補助金</t>
  </si>
  <si>
    <t>資本的_x000D_
補助金</t>
  </si>
  <si>
    <t>経常的_x000D_
補助金</t>
  </si>
  <si>
    <t>（単位：円）</t>
  </si>
  <si>
    <t>純行政コスト</t>
  </si>
  <si>
    <t>国庫支出金</t>
    <rPh sb="0" eb="5">
      <t>コッコシシュツキン</t>
    </rPh>
    <phoneticPr fontId="1"/>
  </si>
  <si>
    <t>県支出金</t>
    <rPh sb="0" eb="4">
      <t>ケンシシュツキン</t>
    </rPh>
    <phoneticPr fontId="1"/>
  </si>
  <si>
    <t>(単位：円)</t>
    <rPh sb="4" eb="5">
      <t>エン</t>
    </rPh>
    <phoneticPr fontId="1"/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</si>
  <si>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</si>
  <si>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</si>
  <si>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</si>
  <si>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</si>
  <si>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</si>
  <si>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本年度減価償却額_x000D_
(F)</t>
  </si>
  <si>
    <t>差引本年度末残高_x000D_
(D)-(E)_x000D_
(G)</t>
  </si>
  <si>
    <t>事業用資産</t>
  </si>
  <si>
    <t>　土地</t>
  </si>
  <si>
    <t>　立木竹</t>
  </si>
  <si>
    <t>　建物</t>
  </si>
  <si>
    <t>　工作物</t>
  </si>
  <si>
    <t>　船舶</t>
  </si>
  <si>
    <t>　浮標等</t>
  </si>
  <si>
    <t>　航空機</t>
  </si>
  <si>
    <t>　建設仮勘定</t>
  </si>
  <si>
    <t>インフラ資産</t>
  </si>
  <si>
    <t>物品</t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</si>
  <si>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</si>
  <si>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</si>
  <si>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</si>
  <si>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</si>
  <si>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</si>
  <si>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</si>
  <si>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</si>
  <si>
    <t>内訳</t>
  </si>
  <si>
    <t>地方債等</t>
  </si>
  <si>
    <t>有形固定資産等の増加</t>
  </si>
  <si>
    <t>貸付金・基金等の増加</t>
  </si>
  <si>
    <t>都市計画税</t>
  </si>
  <si>
    <t>分担金及び負担金</t>
    <rPh sb="0" eb="3">
      <t>ブンタンキン</t>
    </rPh>
    <rPh sb="3" eb="4">
      <t>オヨ</t>
    </rPh>
    <rPh sb="5" eb="8">
      <t>フタンキン</t>
    </rPh>
    <phoneticPr fontId="9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</si>
  <si>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9"/>
  </si>
  <si>
    <t>財産運用収入</t>
    <rPh sb="0" eb="2">
      <t>ザイサン</t>
    </rPh>
    <rPh sb="2" eb="4">
      <t>ウンヨウ</t>
    </rPh>
    <rPh sb="4" eb="6">
      <t>シュウニュウ</t>
    </rPh>
    <phoneticPr fontId="10"/>
  </si>
  <si>
    <t>諸収入（雑入）</t>
    <rPh sb="0" eb="3">
      <t>ショシュウニュウ</t>
    </rPh>
    <rPh sb="4" eb="6">
      <t>ザツニュウ</t>
    </rPh>
    <phoneticPr fontId="11"/>
  </si>
  <si>
    <t>　その他</t>
    <phoneticPr fontId="1"/>
  </si>
  <si>
    <t>　その他</t>
    <phoneticPr fontId="1"/>
  </si>
  <si>
    <t>尾張土地開発公社</t>
    <rPh sb="0" eb="2">
      <t>オワリ</t>
    </rPh>
    <rPh sb="2" eb="4">
      <t>トチ</t>
    </rPh>
    <rPh sb="4" eb="6">
      <t>カイハツ</t>
    </rPh>
    <rPh sb="6" eb="8">
      <t>コウシャ</t>
    </rPh>
    <phoneticPr fontId="1"/>
  </si>
  <si>
    <t>東郷町施設サービス株式会社</t>
    <rPh sb="0" eb="3">
      <t>トウゴウチョウ</t>
    </rPh>
    <rPh sb="3" eb="5">
      <t>シセツ</t>
    </rPh>
    <rPh sb="9" eb="11">
      <t>カブシキ</t>
    </rPh>
    <rPh sb="11" eb="13">
      <t>カイシャ</t>
    </rPh>
    <phoneticPr fontId="1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</si>
  <si>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1"/>
  </si>
  <si>
    <t>公益財団法人　愛知県国際交流会</t>
    <rPh sb="0" eb="2">
      <t>コウエキ</t>
    </rPh>
    <rPh sb="2" eb="4">
      <t>ザイダン</t>
    </rPh>
    <rPh sb="4" eb="6">
      <t>ホウジン</t>
    </rPh>
    <rPh sb="7" eb="10">
      <t>アイチケン</t>
    </rPh>
    <rPh sb="10" eb="12">
      <t>コクサイ</t>
    </rPh>
    <rPh sb="12" eb="15">
      <t>コウリュウカイ</t>
    </rPh>
    <phoneticPr fontId="1"/>
  </si>
  <si>
    <t>公益財団法人　愛知県体育協会</t>
    <rPh sb="7" eb="10">
      <t>アイチケン</t>
    </rPh>
    <rPh sb="10" eb="12">
      <t>タイイク</t>
    </rPh>
    <rPh sb="12" eb="14">
      <t>キョウカイ</t>
    </rPh>
    <phoneticPr fontId="1"/>
  </si>
  <si>
    <t>公益財団法人　愛知水と緑の公社</t>
    <rPh sb="7" eb="9">
      <t>アイチ</t>
    </rPh>
    <rPh sb="9" eb="10">
      <t>ミズ</t>
    </rPh>
    <rPh sb="11" eb="12">
      <t>ミドリ</t>
    </rPh>
    <rPh sb="13" eb="15">
      <t>コウシャ</t>
    </rPh>
    <phoneticPr fontId="1"/>
  </si>
  <si>
    <t>一般財団法人　地域活性化センター</t>
    <rPh sb="0" eb="2">
      <t>イッパン</t>
    </rPh>
    <rPh sb="2" eb="4">
      <t>ザイダン</t>
    </rPh>
    <rPh sb="4" eb="6">
      <t>ホウジン</t>
    </rPh>
    <rPh sb="7" eb="9">
      <t>チイキ</t>
    </rPh>
    <rPh sb="9" eb="12">
      <t>カッセイカ</t>
    </rPh>
    <phoneticPr fontId="1"/>
  </si>
  <si>
    <t>一般財団法人　砂防フロンティア整備推進機構</t>
    <rPh sb="0" eb="2">
      <t>イッパン</t>
    </rPh>
    <rPh sb="2" eb="4">
      <t>ザイダン</t>
    </rPh>
    <rPh sb="4" eb="6">
      <t>ホウジン</t>
    </rPh>
    <rPh sb="7" eb="9">
      <t>サボウ</t>
    </rPh>
    <rPh sb="15" eb="17">
      <t>セイビ</t>
    </rPh>
    <rPh sb="17" eb="19">
      <t>スイシン</t>
    </rPh>
    <rPh sb="19" eb="21">
      <t>キコウ</t>
    </rPh>
    <phoneticPr fontId="1"/>
  </si>
  <si>
    <t>公益財団法人　暴力追放愛知県民会議</t>
    <rPh sb="7" eb="9">
      <t>ボウリョク</t>
    </rPh>
    <rPh sb="9" eb="11">
      <t>ツイホウ</t>
    </rPh>
    <rPh sb="11" eb="13">
      <t>アイチ</t>
    </rPh>
    <rPh sb="13" eb="15">
      <t>ケンミン</t>
    </rPh>
    <rPh sb="15" eb="17">
      <t>カイギ</t>
    </rPh>
    <phoneticPr fontId="1"/>
  </si>
  <si>
    <t>公益財団法人　魚アラ処理公社</t>
    <rPh sb="7" eb="8">
      <t>サカナ</t>
    </rPh>
    <rPh sb="10" eb="12">
      <t>ショリ</t>
    </rPh>
    <rPh sb="12" eb="14">
      <t>コウシャ</t>
    </rPh>
    <phoneticPr fontId="1"/>
  </si>
  <si>
    <t>(単位：千円)</t>
    <rPh sb="4" eb="5">
      <t>セン</t>
    </rPh>
    <rPh sb="5" eb="6">
      <t>エン</t>
    </rPh>
    <phoneticPr fontId="1"/>
  </si>
  <si>
    <t>－</t>
    <phoneticPr fontId="1"/>
  </si>
  <si>
    <t>財政調整基金</t>
    <rPh sb="0" eb="2">
      <t>ザイセイ</t>
    </rPh>
    <rPh sb="2" eb="4">
      <t>チョウセイ</t>
    </rPh>
    <rPh sb="4" eb="6">
      <t>キキン</t>
    </rPh>
    <phoneticPr fontId="1"/>
  </si>
  <si>
    <t>減債基金</t>
    <rPh sb="0" eb="2">
      <t>ゲンサイ</t>
    </rPh>
    <rPh sb="2" eb="4">
      <t>キキン</t>
    </rPh>
    <phoneticPr fontId="1"/>
  </si>
  <si>
    <t>公共施設整備基金</t>
    <rPh sb="0" eb="2">
      <t>コウキョウ</t>
    </rPh>
    <rPh sb="2" eb="4">
      <t>シセツ</t>
    </rPh>
    <rPh sb="4" eb="6">
      <t>セイビ</t>
    </rPh>
    <rPh sb="6" eb="8">
      <t>キキン</t>
    </rPh>
    <phoneticPr fontId="1"/>
  </si>
  <si>
    <t>地域福祉基金</t>
    <rPh sb="0" eb="2">
      <t>チイキ</t>
    </rPh>
    <rPh sb="2" eb="4">
      <t>フクシ</t>
    </rPh>
    <rPh sb="4" eb="6">
      <t>キキン</t>
    </rPh>
    <phoneticPr fontId="1"/>
  </si>
  <si>
    <t>図書館整備基金</t>
    <rPh sb="0" eb="3">
      <t>トショカン</t>
    </rPh>
    <rPh sb="3" eb="5">
      <t>セイビ</t>
    </rPh>
    <rPh sb="5" eb="7">
      <t>キキン</t>
    </rPh>
    <phoneticPr fontId="1"/>
  </si>
  <si>
    <t>土地開発基金</t>
    <rPh sb="0" eb="2">
      <t>トチ</t>
    </rPh>
    <rPh sb="2" eb="4">
      <t>カイハツ</t>
    </rPh>
    <rPh sb="4" eb="6">
      <t>キキン</t>
    </rPh>
    <phoneticPr fontId="1"/>
  </si>
  <si>
    <t>町民税（個人）</t>
    <rPh sb="0" eb="1">
      <t>マチ</t>
    </rPh>
    <phoneticPr fontId="8"/>
  </si>
  <si>
    <t>町民税（法人）</t>
    <rPh sb="0" eb="1">
      <t>マチ</t>
    </rPh>
    <phoneticPr fontId="8"/>
  </si>
  <si>
    <t>税等未収金</t>
    <rPh sb="0" eb="1">
      <t>ゼイ</t>
    </rPh>
    <rPh sb="1" eb="2">
      <t>トウ</t>
    </rPh>
    <rPh sb="2" eb="5">
      <t>ミシュウキン</t>
    </rPh>
    <phoneticPr fontId="1"/>
  </si>
  <si>
    <t>その他の未収金</t>
    <rPh sb="2" eb="3">
      <t>タ</t>
    </rPh>
    <rPh sb="4" eb="7">
      <t>ミシュウキン</t>
    </rPh>
    <phoneticPr fontId="1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</si>
  <si>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</si>
  <si>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1"/>
  </si>
  <si>
    <t>徴収不能引当金</t>
    <rPh sb="0" eb="2">
      <t>チョウシュウ</t>
    </rPh>
    <rPh sb="2" eb="4">
      <t>フノウ</t>
    </rPh>
    <rPh sb="4" eb="7">
      <t>ヒキアテキン</t>
    </rPh>
    <phoneticPr fontId="1"/>
  </si>
  <si>
    <t>－</t>
    <phoneticPr fontId="1"/>
  </si>
  <si>
    <t>尾三消防組合</t>
    <rPh sb="0" eb="2">
      <t>ビサン</t>
    </rPh>
    <rPh sb="2" eb="4">
      <t>ショウボウ</t>
    </rPh>
    <rPh sb="4" eb="6">
      <t>クミアイ</t>
    </rPh>
    <phoneticPr fontId="1"/>
  </si>
  <si>
    <t>尾三消防組合負担金</t>
    <rPh sb="0" eb="2">
      <t>ビサン</t>
    </rPh>
    <rPh sb="2" eb="4">
      <t>ショウボウ</t>
    </rPh>
    <rPh sb="4" eb="6">
      <t>クミアイ</t>
    </rPh>
    <rPh sb="6" eb="9">
      <t>フタンキン</t>
    </rPh>
    <phoneticPr fontId="1"/>
  </si>
  <si>
    <t>社会福祉法人</t>
    <rPh sb="0" eb="2">
      <t>シャカイ</t>
    </rPh>
    <rPh sb="2" eb="4">
      <t>フクシ</t>
    </rPh>
    <rPh sb="4" eb="6">
      <t>ホウジン</t>
    </rPh>
    <phoneticPr fontId="1"/>
  </si>
  <si>
    <t>尾三衛生組合負担金</t>
    <rPh sb="0" eb="2">
      <t>ビサン</t>
    </rPh>
    <rPh sb="2" eb="4">
      <t>エイセイ</t>
    </rPh>
    <rPh sb="4" eb="6">
      <t>クミアイ</t>
    </rPh>
    <rPh sb="6" eb="9">
      <t>フタンキン</t>
    </rPh>
    <phoneticPr fontId="1"/>
  </si>
  <si>
    <t>日東衛生組合負担金</t>
    <rPh sb="6" eb="9">
      <t>フタンキン</t>
    </rPh>
    <phoneticPr fontId="1"/>
  </si>
  <si>
    <t>日東衛生組合</t>
    <rPh sb="0" eb="2">
      <t>ニットウ</t>
    </rPh>
    <rPh sb="2" eb="4">
      <t>エイセイ</t>
    </rPh>
    <rPh sb="4" eb="6">
      <t>クミアイ</t>
    </rPh>
    <phoneticPr fontId="1"/>
  </si>
  <si>
    <t>私立幼稚園就園奨励費補助金</t>
    <rPh sb="0" eb="2">
      <t>シリツ</t>
    </rPh>
    <rPh sb="2" eb="5">
      <t>ヨウチエン</t>
    </rPh>
    <rPh sb="5" eb="7">
      <t>シュウエン</t>
    </rPh>
    <rPh sb="7" eb="9">
      <t>ショウレイ</t>
    </rPh>
    <rPh sb="9" eb="10">
      <t>ヒ</t>
    </rPh>
    <rPh sb="10" eb="13">
      <t>ホジョキン</t>
    </rPh>
    <phoneticPr fontId="1"/>
  </si>
  <si>
    <t>学校法人等</t>
    <rPh sb="0" eb="2">
      <t>ガッコウ</t>
    </rPh>
    <rPh sb="2" eb="4">
      <t>ホウジン</t>
    </rPh>
    <rPh sb="4" eb="5">
      <t>トウ</t>
    </rPh>
    <phoneticPr fontId="1"/>
  </si>
  <si>
    <t>愛知県</t>
    <phoneticPr fontId="1"/>
  </si>
  <si>
    <t>県道名古屋春木線建設事業負担金</t>
    <rPh sb="0" eb="2">
      <t>ケンドウ</t>
    </rPh>
    <rPh sb="2" eb="5">
      <t>ナゴヤ</t>
    </rPh>
    <rPh sb="5" eb="7">
      <t>ハルキ</t>
    </rPh>
    <rPh sb="7" eb="8">
      <t>セン</t>
    </rPh>
    <rPh sb="8" eb="10">
      <t>ケンセツ</t>
    </rPh>
    <rPh sb="10" eb="12">
      <t>ジギョウ</t>
    </rPh>
    <rPh sb="12" eb="15">
      <t>フタンキン</t>
    </rPh>
    <phoneticPr fontId="1"/>
  </si>
  <si>
    <t>その他</t>
    <rPh sb="2" eb="3">
      <t>タ</t>
    </rPh>
    <phoneticPr fontId="1"/>
  </si>
  <si>
    <t>民間保育所建設費に対する補助</t>
    <rPh sb="0" eb="2">
      <t>ミンカン</t>
    </rPh>
    <rPh sb="2" eb="4">
      <t>ホイク</t>
    </rPh>
    <rPh sb="4" eb="5">
      <t>ショ</t>
    </rPh>
    <rPh sb="5" eb="7">
      <t>ケンセツ</t>
    </rPh>
    <rPh sb="7" eb="8">
      <t>ヒ</t>
    </rPh>
    <rPh sb="9" eb="10">
      <t>タイ</t>
    </rPh>
    <rPh sb="12" eb="14">
      <t>ホジョ</t>
    </rPh>
    <phoneticPr fontId="1"/>
  </si>
  <si>
    <t>県道名古屋春木線建設費に対する負担</t>
    <rPh sb="10" eb="11">
      <t>ヒ</t>
    </rPh>
    <rPh sb="12" eb="13">
      <t>タイ</t>
    </rPh>
    <phoneticPr fontId="1"/>
  </si>
  <si>
    <t>社会福祉法人等</t>
    <rPh sb="0" eb="2">
      <t>シャカイ</t>
    </rPh>
    <rPh sb="2" eb="4">
      <t>フクシ</t>
    </rPh>
    <rPh sb="4" eb="6">
      <t>ホウジン</t>
    </rPh>
    <rPh sb="6" eb="7">
      <t>トウ</t>
    </rPh>
    <phoneticPr fontId="1"/>
  </si>
  <si>
    <t>一部事務組合に対する負担</t>
    <rPh sb="0" eb="2">
      <t>イチブ</t>
    </rPh>
    <rPh sb="2" eb="4">
      <t>ジム</t>
    </rPh>
    <rPh sb="4" eb="6">
      <t>クミアイ</t>
    </rPh>
    <rPh sb="7" eb="8">
      <t>タイ</t>
    </rPh>
    <rPh sb="10" eb="12">
      <t>フタン</t>
    </rPh>
    <phoneticPr fontId="1"/>
  </si>
  <si>
    <t>広域連合に対する負担</t>
    <rPh sb="0" eb="2">
      <t>コウイキ</t>
    </rPh>
    <rPh sb="2" eb="4">
      <t>レンゴウ</t>
    </rPh>
    <phoneticPr fontId="1"/>
  </si>
  <si>
    <t>民間保育所運営給付費</t>
    <rPh sb="0" eb="2">
      <t>ミンカン</t>
    </rPh>
    <rPh sb="4" eb="5">
      <t>ショ</t>
    </rPh>
    <rPh sb="7" eb="9">
      <t>キュウフ</t>
    </rPh>
    <rPh sb="9" eb="10">
      <t>ヒ</t>
    </rPh>
    <phoneticPr fontId="1"/>
  </si>
  <si>
    <t>民間保育所運営に対する給付</t>
    <rPh sb="8" eb="9">
      <t>タイ</t>
    </rPh>
    <rPh sb="11" eb="13">
      <t>キュウフ</t>
    </rPh>
    <phoneticPr fontId="1"/>
  </si>
  <si>
    <t>私立幼稚園利用者の授業料に対する補助</t>
    <rPh sb="0" eb="2">
      <t>シリツ</t>
    </rPh>
    <rPh sb="2" eb="5">
      <t>ヨウチエン</t>
    </rPh>
    <rPh sb="5" eb="8">
      <t>リヨウシャ</t>
    </rPh>
    <rPh sb="9" eb="12">
      <t>ジュギョウリョウ</t>
    </rPh>
    <rPh sb="13" eb="14">
      <t>タイ</t>
    </rPh>
    <rPh sb="16" eb="18">
      <t>ホジョ</t>
    </rPh>
    <phoneticPr fontId="1"/>
  </si>
  <si>
    <t>一般会計</t>
    <rPh sb="0" eb="2">
      <t>イッパン</t>
    </rPh>
    <rPh sb="2" eb="4">
      <t>カイケイ</t>
    </rPh>
    <phoneticPr fontId="1"/>
  </si>
  <si>
    <t>地方税</t>
    <rPh sb="0" eb="3">
      <t>チホウゼイ</t>
    </rPh>
    <phoneticPr fontId="1"/>
  </si>
  <si>
    <t>地方譲与税</t>
    <rPh sb="0" eb="2">
      <t>チホウ</t>
    </rPh>
    <rPh sb="2" eb="4">
      <t>ジョウヨ</t>
    </rPh>
    <rPh sb="4" eb="5">
      <t>ゼイ</t>
    </rPh>
    <phoneticPr fontId="1"/>
  </si>
  <si>
    <t>地方交付税</t>
    <rPh sb="0" eb="2">
      <t>チホウ</t>
    </rPh>
    <rPh sb="2" eb="5">
      <t>コウフゼイ</t>
    </rPh>
    <phoneticPr fontId="1"/>
  </si>
  <si>
    <t>地方消費税交付金</t>
    <rPh sb="0" eb="2">
      <t>チホウ</t>
    </rPh>
    <rPh sb="2" eb="5">
      <t>ショウヒゼイ</t>
    </rPh>
    <rPh sb="5" eb="8">
      <t>コウフキン</t>
    </rPh>
    <phoneticPr fontId="1"/>
  </si>
  <si>
    <t>国民健康保険財政調整基金</t>
    <rPh sb="0" eb="2">
      <t>コクミン</t>
    </rPh>
    <rPh sb="2" eb="4">
      <t>ケンコウ</t>
    </rPh>
    <rPh sb="4" eb="6">
      <t>ホケン</t>
    </rPh>
    <rPh sb="6" eb="8">
      <t>ザイセイ</t>
    </rPh>
    <rPh sb="8" eb="10">
      <t>チョウセイ</t>
    </rPh>
    <rPh sb="10" eb="12">
      <t>キキン</t>
    </rPh>
    <phoneticPr fontId="1"/>
  </si>
  <si>
    <t>国民健康保険東郷診療所財政調整基金</t>
    <rPh sb="0" eb="2">
      <t>コクミン</t>
    </rPh>
    <rPh sb="2" eb="4">
      <t>ケンコウ</t>
    </rPh>
    <rPh sb="4" eb="6">
      <t>ホケン</t>
    </rPh>
    <rPh sb="6" eb="8">
      <t>トウゴウ</t>
    </rPh>
    <rPh sb="8" eb="11">
      <t>シンリョウジョ</t>
    </rPh>
    <rPh sb="11" eb="13">
      <t>ザイセイ</t>
    </rPh>
    <rPh sb="13" eb="15">
      <t>チョウセイ</t>
    </rPh>
    <rPh sb="15" eb="17">
      <t>キキン</t>
    </rPh>
    <phoneticPr fontId="1"/>
  </si>
  <si>
    <t>介護給付費準備基金</t>
    <rPh sb="0" eb="2">
      <t>カイゴ</t>
    </rPh>
    <rPh sb="2" eb="4">
      <t>キュウフ</t>
    </rPh>
    <rPh sb="4" eb="5">
      <t>ヒ</t>
    </rPh>
    <rPh sb="5" eb="7">
      <t>ジュンビ</t>
    </rPh>
    <rPh sb="7" eb="9">
      <t>キキン</t>
    </rPh>
    <phoneticPr fontId="1"/>
  </si>
  <si>
    <t>－</t>
    <phoneticPr fontId="1"/>
  </si>
  <si>
    <t>国民健康保険税</t>
    <rPh sb="0" eb="2">
      <t>コクミン</t>
    </rPh>
    <rPh sb="2" eb="4">
      <t>ケンコウ</t>
    </rPh>
    <rPh sb="4" eb="6">
      <t>ホケン</t>
    </rPh>
    <rPh sb="6" eb="7">
      <t>ゼイ</t>
    </rPh>
    <phoneticPr fontId="1"/>
  </si>
  <si>
    <t>後期高齢者医療保険料</t>
    <phoneticPr fontId="1"/>
  </si>
  <si>
    <t>介護保険料</t>
    <rPh sb="0" eb="2">
      <t>カイゴ</t>
    </rPh>
    <rPh sb="2" eb="4">
      <t>ホケン</t>
    </rPh>
    <rPh sb="4" eb="5">
      <t>リョウ</t>
    </rPh>
    <phoneticPr fontId="1"/>
  </si>
  <si>
    <t>保険特別会計</t>
    <rPh sb="0" eb="2">
      <t>ホケン</t>
    </rPh>
    <rPh sb="2" eb="4">
      <t>トクベツ</t>
    </rPh>
    <rPh sb="4" eb="6">
      <t>カイケイ</t>
    </rPh>
    <phoneticPr fontId="1"/>
  </si>
  <si>
    <t>特別会計における保険料の支出</t>
    <rPh sb="0" eb="2">
      <t>トクベツ</t>
    </rPh>
    <rPh sb="2" eb="4">
      <t>カイケイ</t>
    </rPh>
    <rPh sb="8" eb="10">
      <t>ホケン</t>
    </rPh>
    <rPh sb="10" eb="11">
      <t>リョウ</t>
    </rPh>
    <rPh sb="12" eb="14">
      <t>シシュツ</t>
    </rPh>
    <phoneticPr fontId="1"/>
  </si>
  <si>
    <t>国民健康保険特別会計</t>
    <rPh sb="0" eb="2">
      <t>コクミン</t>
    </rPh>
    <rPh sb="2" eb="4">
      <t>ケンコウ</t>
    </rPh>
    <rPh sb="4" eb="6">
      <t>ホケン</t>
    </rPh>
    <rPh sb="6" eb="8">
      <t>トクベツ</t>
    </rPh>
    <rPh sb="8" eb="10">
      <t>カイケイ</t>
    </rPh>
    <phoneticPr fontId="1"/>
  </si>
  <si>
    <t>共同事業交付金</t>
    <rPh sb="0" eb="2">
      <t>キョウドウ</t>
    </rPh>
    <rPh sb="2" eb="4">
      <t>ジギョウ</t>
    </rPh>
    <rPh sb="4" eb="7">
      <t>コウフキン</t>
    </rPh>
    <phoneticPr fontId="1"/>
  </si>
  <si>
    <t>繰入金</t>
    <rPh sb="0" eb="2">
      <t>クリイレ</t>
    </rPh>
    <rPh sb="2" eb="3">
      <t>キン</t>
    </rPh>
    <phoneticPr fontId="1"/>
  </si>
  <si>
    <t>前期高齢者交付金</t>
    <rPh sb="0" eb="2">
      <t>ゼンキ</t>
    </rPh>
    <rPh sb="2" eb="5">
      <t>コウレイシャ</t>
    </rPh>
    <rPh sb="5" eb="8">
      <t>コウフキン</t>
    </rPh>
    <phoneticPr fontId="1"/>
  </si>
  <si>
    <t>国県等補助金</t>
    <phoneticPr fontId="1"/>
  </si>
  <si>
    <t>国民健康保険
東郷診療所特別会計</t>
    <rPh sb="0" eb="2">
      <t>コクミン</t>
    </rPh>
    <rPh sb="2" eb="4">
      <t>ケンコウ</t>
    </rPh>
    <rPh sb="4" eb="6">
      <t>ホケン</t>
    </rPh>
    <rPh sb="7" eb="9">
      <t>トウゴウ</t>
    </rPh>
    <rPh sb="9" eb="12">
      <t>シンリョウジョ</t>
    </rPh>
    <rPh sb="12" eb="14">
      <t>トクベツ</t>
    </rPh>
    <rPh sb="14" eb="16">
      <t>カイケイ</t>
    </rPh>
    <phoneticPr fontId="1"/>
  </si>
  <si>
    <t>後期高齢者医療特別会計</t>
    <rPh sb="0" eb="2">
      <t>コウキ</t>
    </rPh>
    <rPh sb="2" eb="5">
      <t>コウレイシャ</t>
    </rPh>
    <rPh sb="5" eb="7">
      <t>イリョウ</t>
    </rPh>
    <rPh sb="7" eb="9">
      <t>トクベツ</t>
    </rPh>
    <rPh sb="9" eb="11">
      <t>カイケイ</t>
    </rPh>
    <phoneticPr fontId="1"/>
  </si>
  <si>
    <t>後期高齢者医療保険料</t>
    <rPh sb="0" eb="2">
      <t>コウキ</t>
    </rPh>
    <rPh sb="2" eb="5">
      <t>コウレイシャ</t>
    </rPh>
    <rPh sb="5" eb="7">
      <t>イリョウ</t>
    </rPh>
    <rPh sb="7" eb="9">
      <t>ホケン</t>
    </rPh>
    <rPh sb="9" eb="10">
      <t>リョウ</t>
    </rPh>
    <phoneticPr fontId="1"/>
  </si>
  <si>
    <t>介護保険特別会計</t>
    <rPh sb="0" eb="2">
      <t>カイゴ</t>
    </rPh>
    <rPh sb="2" eb="4">
      <t>ホケン</t>
    </rPh>
    <rPh sb="4" eb="6">
      <t>トクベツ</t>
    </rPh>
    <rPh sb="6" eb="8">
      <t>カイケイ</t>
    </rPh>
    <phoneticPr fontId="1"/>
  </si>
  <si>
    <t>単純合計</t>
    <rPh sb="0" eb="2">
      <t>タンジュン</t>
    </rPh>
    <rPh sb="2" eb="4">
      <t>ゴウケイ</t>
    </rPh>
    <phoneticPr fontId="1"/>
  </si>
  <si>
    <t>税収等</t>
    <phoneticPr fontId="1"/>
  </si>
  <si>
    <t>国県等補助金</t>
    <phoneticPr fontId="1"/>
  </si>
  <si>
    <t>相殺消去</t>
    <rPh sb="0" eb="2">
      <t>ソウサイ</t>
    </rPh>
    <rPh sb="2" eb="4">
      <t>ショウキョ</t>
    </rPh>
    <phoneticPr fontId="1"/>
  </si>
  <si>
    <t>合計</t>
    <rPh sb="0" eb="2">
      <t>ゴウケイ</t>
    </rPh>
    <phoneticPr fontId="1"/>
  </si>
  <si>
    <t>【様式第５号】</t>
    <rPh sb="1" eb="3">
      <t>ヨウシキ</t>
    </rPh>
    <rPh sb="3" eb="4">
      <t>ダイ</t>
    </rPh>
    <rPh sb="5" eb="6">
      <t>ゴウ</t>
    </rPh>
    <phoneticPr fontId="1"/>
  </si>
  <si>
    <t>附属明細書</t>
    <rPh sb="0" eb="2">
      <t>フゾク</t>
    </rPh>
    <rPh sb="2" eb="5">
      <t>メイサイショ</t>
    </rPh>
    <phoneticPr fontId="1"/>
  </si>
  <si>
    <t>（１）資産項目の明細</t>
    <rPh sb="3" eb="5">
      <t>シサン</t>
    </rPh>
    <rPh sb="5" eb="7">
      <t>コウモク</t>
    </rPh>
    <rPh sb="8" eb="10">
      <t>メイサイ</t>
    </rPh>
    <phoneticPr fontId="1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</si>
  <si>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1"/>
  </si>
  <si>
    <t>（単位：円）</t>
    <phoneticPr fontId="1"/>
  </si>
  <si>
    <t>①有形固定資産の明細</t>
    <phoneticPr fontId="1"/>
  </si>
  <si>
    <t>②有形固定資産に係る行政目的別の明細</t>
    <phoneticPr fontId="1"/>
  </si>
  <si>
    <t>③投資及び出資金の明細</t>
    <phoneticPr fontId="1"/>
  </si>
  <si>
    <t>④基金の明細</t>
    <phoneticPr fontId="1"/>
  </si>
  <si>
    <t>⑤貸付金の明細</t>
    <phoneticPr fontId="1"/>
  </si>
  <si>
    <t>⑥長期延滞債権の明細</t>
    <phoneticPr fontId="1"/>
  </si>
  <si>
    <t>⑦未収金の明細</t>
    <phoneticPr fontId="1"/>
  </si>
  <si>
    <t>①地方債等（借入先別）の明細</t>
    <phoneticPr fontId="1"/>
  </si>
  <si>
    <t>（２）負債項目の明細</t>
    <rPh sb="3" eb="5">
      <t>フサイ</t>
    </rPh>
    <rPh sb="5" eb="7">
      <t>コウモク</t>
    </rPh>
    <rPh sb="8" eb="10">
      <t>メイサイ</t>
    </rPh>
    <phoneticPr fontId="1"/>
  </si>
  <si>
    <t>⑤引当金の明細</t>
    <phoneticPr fontId="1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</si>
  <si>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"/>
  </si>
  <si>
    <t>（１）補助金等の明細</t>
    <phoneticPr fontId="1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</si>
  <si>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"/>
  </si>
  <si>
    <t>（１）財源の明細</t>
    <phoneticPr fontId="1"/>
  </si>
  <si>
    <t>（２）財源情報の明細</t>
    <phoneticPr fontId="1"/>
  </si>
  <si>
    <t>４．資金収支計算書の内容に関する明細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</si>
  <si>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</si>
  <si>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</si>
  <si>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</si>
  <si>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</si>
  <si>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②地方債等（利率別）の明細</t>
    <phoneticPr fontId="1"/>
  </si>
  <si>
    <t>－</t>
    <phoneticPr fontId="1"/>
  </si>
  <si>
    <t>③地方債等（返済期間別）の明細</t>
    <phoneticPr fontId="1"/>
  </si>
  <si>
    <t>④特定の契約条項が付された地方債の概要</t>
    <phoneticPr fontId="1"/>
  </si>
  <si>
    <t>特定の契約条項が_x000D_
付された地方債残高</t>
    <phoneticPr fontId="1"/>
  </si>
  <si>
    <t>-</t>
    <phoneticPr fontId="1"/>
  </si>
  <si>
    <t>民間保育所等整備補助金</t>
    <phoneticPr fontId="1"/>
  </si>
  <si>
    <t>療養給付費負担金</t>
    <phoneticPr fontId="1"/>
  </si>
  <si>
    <t>愛知県後期高齢者医療広域連合</t>
    <phoneticPr fontId="1"/>
  </si>
  <si>
    <t>一部事務組合に対する負担</t>
    <phoneticPr fontId="1"/>
  </si>
  <si>
    <t>東郷中央区画整理事業助成金</t>
    <rPh sb="0" eb="2">
      <t>トウゴウ</t>
    </rPh>
    <rPh sb="2" eb="4">
      <t>チュウオウ</t>
    </rPh>
    <rPh sb="4" eb="6">
      <t>クカク</t>
    </rPh>
    <rPh sb="6" eb="8">
      <t>セイリ</t>
    </rPh>
    <rPh sb="8" eb="10">
      <t>ジギョウ</t>
    </rPh>
    <rPh sb="10" eb="12">
      <t>ジョセイ</t>
    </rPh>
    <rPh sb="12" eb="13">
      <t>キン</t>
    </rPh>
    <phoneticPr fontId="1"/>
  </si>
  <si>
    <t>東郷中央土地区画整理組合</t>
    <rPh sb="0" eb="2">
      <t>トウゴウ</t>
    </rPh>
    <rPh sb="2" eb="4">
      <t>チュウオウ</t>
    </rPh>
    <rPh sb="4" eb="6">
      <t>トチ</t>
    </rPh>
    <rPh sb="6" eb="8">
      <t>クカク</t>
    </rPh>
    <rPh sb="8" eb="10">
      <t>セイリ</t>
    </rPh>
    <rPh sb="10" eb="12">
      <t>クミアイ</t>
    </rPh>
    <phoneticPr fontId="1"/>
  </si>
  <si>
    <t>区画整理事業に対する補助</t>
    <rPh sb="0" eb="2">
      <t>クカク</t>
    </rPh>
    <rPh sb="2" eb="4">
      <t>セイリ</t>
    </rPh>
    <rPh sb="4" eb="6">
      <t>ジギョウ</t>
    </rPh>
    <rPh sb="7" eb="8">
      <t>タイ</t>
    </rPh>
    <rPh sb="10" eb="12">
      <t>ホジョ</t>
    </rPh>
    <phoneticPr fontId="1"/>
  </si>
  <si>
    <t>一部事務組合に対する負担</t>
    <phoneticPr fontId="1"/>
  </si>
  <si>
    <t>合計</t>
    <phoneticPr fontId="1"/>
  </si>
  <si>
    <t>分担金及び負担金</t>
    <phoneticPr fontId="1"/>
  </si>
  <si>
    <t>国県等補助金</t>
    <phoneticPr fontId="1"/>
  </si>
  <si>
    <t>国県等補助金</t>
    <phoneticPr fontId="1"/>
  </si>
  <si>
    <t>（１）資金の明細</t>
    <phoneticPr fontId="1"/>
  </si>
  <si>
    <t>現金・要求払預金</t>
    <rPh sb="0" eb="2">
      <t>ゲンキン</t>
    </rPh>
    <rPh sb="3" eb="5">
      <t>ヨウキュウ</t>
    </rPh>
    <rPh sb="5" eb="6">
      <t>ハラ</t>
    </rPh>
    <rPh sb="6" eb="8">
      <t>ヨキン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</si>
</sst>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\-#,##0;&quot;-&quot;"/>
  </numFmts>
  <fonts count="2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b/>
      <sz val="11"/>
      <color theme="1"/>
      <name val="游ゴシック"/>
      <family val="2"/>
      <scheme val="minor"/>
    </font>
    <font>
      <sz val="10"/>
      <color theme="1"/>
      <name val="游ゴシック"/>
      <family val="2"/>
      <scheme val="minor"/>
    </font>
    <font>
      <b/>
      <sz val="9"/>
      <color theme="1"/>
      <name val="游ゴシック"/>
      <family val="2"/>
      <scheme val="minor"/>
    </font>
    <font>
      <b/>
      <sz val="10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9"/>
      <name val="游ゴシック"/>
      <family val="2"/>
      <scheme val="minor"/>
    </font>
    <font>
      <b/>
      <u/>
      <sz val="16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rgb="FFFF0000"/>
      <name val="游ゴシック"/>
      <family val="2"/>
      <scheme val="minor"/>
    </font>
    <font>
      <b/>
      <sz val="9"/>
      <name val="游ゴシック"/>
      <family val="2"/>
      <scheme val="minor"/>
    </font>
    <font>
      <sz val="9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110">
    <xf numFmtId="0" fontId="0" fillId="0" borderId="0" xfId="0"/>
    <xf numFmtId="3" fontId="2" fillId="0" borderId="0" xfId="0" applyNumberFormat="1" applyFont="1"/>
    <xf numFmtId="3" fontId="0" fillId="0" borderId="0" xfId="0" applyNumberFormat="1" applyFont="1"/>
    <xf numFmtId="3" fontId="0" fillId="0" borderId="0" xfId="0" applyNumberFormat="1" applyFont="1" applyAlignment="1">
      <alignment horizontal="right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 wrapText="1"/>
    </xf>
    <xf numFmtId="3" fontId="6" fillId="0" borderId="7" xfId="0" applyNumberFormat="1" applyFont="1" applyBorder="1" applyAlignment="1">
      <alignment vertical="center"/>
    </xf>
    <xf numFmtId="3" fontId="6" fillId="0" borderId="7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vertical="center"/>
    </xf>
    <xf numFmtId="176" fontId="2" fillId="0" borderId="7" xfId="0" applyNumberFormat="1" applyFont="1" applyBorder="1" applyAlignment="1">
      <alignment horizontal="right" vertical="center"/>
    </xf>
    <xf numFmtId="176" fontId="2" fillId="0" borderId="2" xfId="0" applyNumberFormat="1" applyFont="1" applyBorder="1" applyAlignment="1">
      <alignment horizontal="right" vertical="center"/>
    </xf>
    <xf numFmtId="10" fontId="2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left" vertical="center"/>
    </xf>
    <xf numFmtId="3" fontId="2" fillId="0" borderId="8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left" vertical="center" shrinkToFit="1"/>
    </xf>
    <xf numFmtId="3" fontId="2" fillId="0" borderId="8" xfId="0" applyNumberFormat="1" applyFont="1" applyBorder="1" applyAlignment="1">
      <alignment horizontal="left" vertical="center" shrinkToFit="1"/>
    </xf>
    <xf numFmtId="3" fontId="2" fillId="0" borderId="1" xfId="0" applyNumberFormat="1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left" vertical="center"/>
    </xf>
    <xf numFmtId="3" fontId="2" fillId="0" borderId="10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left" vertical="center" indent="1"/>
    </xf>
    <xf numFmtId="3" fontId="2" fillId="0" borderId="13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right" vertical="center"/>
    </xf>
    <xf numFmtId="176" fontId="2" fillId="0" borderId="8" xfId="0" applyNumberFormat="1" applyFont="1" applyBorder="1" applyAlignment="1">
      <alignment horizontal="right" vertical="center"/>
    </xf>
    <xf numFmtId="176" fontId="2" fillId="0" borderId="10" xfId="0" applyNumberFormat="1" applyFont="1" applyBorder="1" applyAlignment="1">
      <alignment horizontal="right" vertical="center"/>
    </xf>
    <xf numFmtId="176" fontId="2" fillId="0" borderId="14" xfId="0" applyNumberFormat="1" applyFont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left" vertical="center"/>
    </xf>
    <xf numFmtId="3" fontId="12" fillId="0" borderId="1" xfId="0" applyNumberFormat="1" applyFont="1" applyBorder="1" applyAlignment="1">
      <alignment horizontal="right" vertical="center"/>
    </xf>
    <xf numFmtId="3" fontId="2" fillId="0" borderId="2" xfId="0" applyNumberFormat="1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center"/>
    </xf>
    <xf numFmtId="3" fontId="13" fillId="0" borderId="0" xfId="0" applyNumberFormat="1" applyFont="1"/>
    <xf numFmtId="3" fontId="14" fillId="0" borderId="0" xfId="0" applyNumberFormat="1" applyFont="1"/>
    <xf numFmtId="3" fontId="16" fillId="0" borderId="0" xfId="0" applyNumberFormat="1" applyFont="1" applyAlignment="1">
      <alignment vertical="center"/>
    </xf>
    <xf numFmtId="3" fontId="17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vertical="center"/>
    </xf>
    <xf numFmtId="3" fontId="6" fillId="0" borderId="0" xfId="0" applyNumberFormat="1" applyFont="1"/>
    <xf numFmtId="3" fontId="15" fillId="0" borderId="0" xfId="0" applyNumberFormat="1" applyFont="1"/>
    <xf numFmtId="3" fontId="2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Alignment="1">
      <alignment horizontal="right"/>
    </xf>
    <xf numFmtId="3" fontId="2" fillId="0" borderId="1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3" fontId="2" fillId="2" borderId="5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left" vertical="center"/>
    </xf>
    <xf numFmtId="3" fontId="19" fillId="2" borderId="1" xfId="0" applyNumberFormat="1" applyFont="1" applyFill="1" applyBorder="1" applyAlignment="1">
      <alignment horizontal="center" vertical="center" wrapText="1"/>
    </xf>
    <xf numFmtId="3" fontId="20" fillId="0" borderId="1" xfId="0" applyNumberFormat="1" applyFont="1" applyBorder="1" applyAlignment="1">
      <alignment horizontal="right" vertical="center"/>
    </xf>
    <xf numFmtId="176" fontId="2" fillId="0" borderId="9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center"/>
    </xf>
    <xf numFmtId="176" fontId="12" fillId="0" borderId="1" xfId="0" applyNumberFormat="1" applyFont="1" applyBorder="1" applyAlignment="1">
      <alignment horizontal="right" vertical="center"/>
    </xf>
    <xf numFmtId="176" fontId="18" fillId="0" borderId="1" xfId="0" applyNumberFormat="1" applyFont="1" applyBorder="1" applyAlignment="1">
      <alignment horizontal="right" vertical="center"/>
    </xf>
    <xf numFmtId="3" fontId="12" fillId="0" borderId="1" xfId="0" applyNumberFormat="1" applyFont="1" applyBorder="1"/>
    <xf numFmtId="3" fontId="15" fillId="0" borderId="0" xfId="0" applyNumberFormat="1" applyFont="1" applyAlignment="1">
      <alignment horizontal="left"/>
    </xf>
    <xf numFmtId="3" fontId="15" fillId="0" borderId="12" xfId="0" applyNumberFormat="1" applyFont="1" applyBorder="1" applyAlignment="1">
      <alignment horizontal="left" vertical="center"/>
    </xf>
    <xf numFmtId="3" fontId="6" fillId="0" borderId="12" xfId="0" applyNumberFormat="1" applyFont="1" applyBorder="1" applyAlignment="1">
      <alignment horizontal="left"/>
    </xf>
    <xf numFmtId="3" fontId="2" fillId="0" borderId="15" xfId="0" applyNumberFormat="1" applyFont="1" applyBorder="1" applyAlignment="1">
      <alignment horizontal="left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19" xfId="0" applyNumberFormat="1" applyFont="1" applyFill="1" applyBorder="1" applyAlignment="1">
      <alignment horizontal="center" vertical="center"/>
    </xf>
    <xf numFmtId="3" fontId="2" fillId="2" borderId="20" xfId="0" applyNumberFormat="1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7" xfId="0" applyNumberFormat="1" applyFont="1" applyFill="1" applyBorder="1" applyAlignment="1">
      <alignment horizontal="center" vertical="center"/>
    </xf>
    <xf numFmtId="3" fontId="2" fillId="2" borderId="18" xfId="0" applyNumberFormat="1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3" fontId="15" fillId="0" borderId="12" xfId="0" applyNumberFormat="1" applyFont="1" applyBorder="1" applyAlignment="1">
      <alignment horizontal="left"/>
    </xf>
    <xf numFmtId="3" fontId="4" fillId="0" borderId="0" xfId="0" applyNumberFormat="1" applyFont="1" applyAlignment="1">
      <alignment horizontal="right"/>
    </xf>
    <xf numFmtId="3" fontId="17" fillId="0" borderId="0" xfId="0" applyNumberFormat="1" applyFont="1" applyAlignment="1">
      <alignment horizontal="right"/>
    </xf>
    <xf numFmtId="3" fontId="2" fillId="2" borderId="7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3" fontId="2" fillId="2" borderId="5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left" vertical="center"/>
    </xf>
    <xf numFmtId="3" fontId="2" fillId="0" borderId="1" xfId="0" applyNumberFormat="1" applyFont="1" applyBorder="1" applyAlignment="1">
      <alignment vertical="center"/>
    </xf>
    <xf numFmtId="3" fontId="2" fillId="0" borderId="9" xfId="0" applyNumberFormat="1" applyFont="1" applyBorder="1" applyAlignment="1">
      <alignment horizontal="center" vertical="center"/>
    </xf>
    <xf numFmtId="3" fontId="2" fillId="0" borderId="16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left" vertical="center"/>
    </xf>
    <xf numFmtId="3" fontId="2" fillId="0" borderId="6" xfId="0" applyNumberFormat="1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center"/>
    </xf>
    <xf numFmtId="3" fontId="6" fillId="2" borderId="7" xfId="0" applyNumberFormat="1" applyFont="1" applyFill="1" applyBorder="1" applyAlignment="1">
      <alignment horizontal="center" vertical="center"/>
    </xf>
    <xf numFmtId="3" fontId="6" fillId="0" borderId="11" xfId="0" applyNumberFormat="1" applyFont="1" applyBorder="1" applyAlignment="1">
      <alignment vertical="center"/>
    </xf>
    <xf numFmtId="3" fontId="6" fillId="2" borderId="1" xfId="0" applyNumberFormat="1" applyFont="1" applyFill="1" applyBorder="1" applyAlignment="1">
      <alignment horizontal="center" vertical="center"/>
    </xf>
    <xf numFmtId="3" fontId="6" fillId="0" borderId="2" xfId="0" applyNumberFormat="1" applyFont="1" applyBorder="1" applyAlignment="1">
      <alignment vertical="center"/>
    </xf>
  </cellXfs>
  <cellStyles count="3">
    <cellStyle name="標準" xfId="0" builtinId="0"/>
    <cellStyle name="標準 2 2 2" xfId="1"/>
    <cellStyle name="標準 2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133351</xdr:rowOff>
    </xdr:from>
    <xdr:to>
      <xdr:col>3</xdr:col>
      <xdr:colOff>276225</xdr:colOff>
      <xdr:row>5</xdr:row>
      <xdr:rowOff>152401</xdr:rowOff>
    </xdr:to>
    <xdr:sp macro="" textlink="">
      <xdr:nvSpPr>
        <xdr:cNvPr id="2" name="テキスト ボックス 1"/>
        <xdr:cNvSpPr txBox="1"/>
      </xdr:nvSpPr>
      <xdr:spPr>
        <a:xfrm>
          <a:off x="2705100" y="2028826"/>
          <a:ext cx="2619375" cy="476250"/>
        </a:xfrm>
        <a:prstGeom prst="roundRect">
          <a:avLst>
            <a:gd name="adj" fmla="val 33031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>
            <a:lnSpc>
              <a:spcPts val="3840"/>
            </a:lnSpc>
          </a:pPr>
          <a:r>
            <a:rPr kumimoji="1" lang="ja-JP" altLang="en-US" sz="3200"/>
            <a:t>該当なし</a:t>
          </a:r>
        </a:p>
      </xdr:txBody>
    </xdr:sp>
    <xdr:clientData/>
  </xdr:twoCellAnchor>
  <xdr:twoCellAnchor>
    <xdr:from>
      <xdr:col>1</xdr:col>
      <xdr:colOff>0</xdr:colOff>
      <xdr:row>3</xdr:row>
      <xdr:rowOff>133351</xdr:rowOff>
    </xdr:from>
    <xdr:to>
      <xdr:col>3</xdr:col>
      <xdr:colOff>276225</xdr:colOff>
      <xdr:row>5</xdr:row>
      <xdr:rowOff>152401</xdr:rowOff>
    </xdr:to>
    <xdr:sp macro="" textlink="">
      <xdr:nvSpPr>
        <xdr:cNvPr id="4" name="テキスト ボックス 3"/>
        <xdr:cNvSpPr txBox="1"/>
      </xdr:nvSpPr>
      <xdr:spPr>
        <a:xfrm>
          <a:off x="2705100" y="1190626"/>
          <a:ext cx="2619375" cy="476250"/>
        </a:xfrm>
        <a:prstGeom prst="roundRect">
          <a:avLst>
            <a:gd name="adj" fmla="val 33031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>
            <a:lnSpc>
              <a:spcPts val="3840"/>
            </a:lnSpc>
          </a:pPr>
          <a:r>
            <a:rPr kumimoji="1" lang="ja-JP" altLang="en-US" sz="3200"/>
            <a:t>該当なし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1104900</xdr:colOff>
      <xdr:row>6</xdr:row>
      <xdr:rowOff>19050</xdr:rowOff>
    </xdr:to>
    <xdr:sp macro="" textlink="">
      <xdr:nvSpPr>
        <xdr:cNvPr id="2" name="テキスト ボックス 1"/>
        <xdr:cNvSpPr txBox="1"/>
      </xdr:nvSpPr>
      <xdr:spPr>
        <a:xfrm>
          <a:off x="2352675" y="2009775"/>
          <a:ext cx="2619375" cy="476250"/>
        </a:xfrm>
        <a:prstGeom prst="roundRect">
          <a:avLst>
            <a:gd name="adj" fmla="val 33031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>
            <a:lnSpc>
              <a:spcPts val="3840"/>
            </a:lnSpc>
          </a:pPr>
          <a:r>
            <a:rPr kumimoji="1" lang="ja-JP" altLang="en-US" sz="3200"/>
            <a:t>該当なし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762000</xdr:colOff>
      <xdr:row>11</xdr:row>
      <xdr:rowOff>66675</xdr:rowOff>
    </xdr:from>
    <xdr:to>
      <xdr:col>4</xdr:col>
      <xdr:colOff>314325</xdr:colOff>
      <xdr:row>12</xdr:row>
      <xdr:rowOff>142875</xdr:rowOff>
    </xdr:to>
    <xdr:sp macro="" textlink="">
      <xdr:nvSpPr>
        <xdr:cNvPr id="3" name="テキスト ボックス 2"/>
        <xdr:cNvSpPr txBox="1"/>
      </xdr:nvSpPr>
      <xdr:spPr>
        <a:xfrm>
          <a:off x="1752600" y="3067050"/>
          <a:ext cx="2495550" cy="495300"/>
        </a:xfrm>
        <a:prstGeom prst="roundRect">
          <a:avLst>
            <a:gd name="adj" fmla="val 33031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>
            <a:lnSpc>
              <a:spcPts val="3840"/>
            </a:lnSpc>
          </a:pPr>
          <a:r>
            <a:rPr kumimoji="1" lang="ja-JP" altLang="en-US" sz="3200"/>
            <a:t>該当なし</a:t>
          </a:r>
        </a:p>
      </xdr:txBody>
    </xdr:sp>
    <xdr:clientData/>
  </xdr:twoCellAnchor>
  <xdr:twoCellAnchor>
    <xdr:from>
      <xdr:col>1</xdr:col>
      <xdr:colOff>762000</xdr:colOff>
      <xdr:row>11</xdr:row>
      <xdr:rowOff>66675</xdr:rowOff>
    </xdr:from>
    <xdr:to>
      <xdr:col>4</xdr:col>
      <xdr:colOff>314325</xdr:colOff>
      <xdr:row>12</xdr:row>
      <xdr:rowOff>142875</xdr:rowOff>
    </xdr:to>
    <xdr:sp macro="" textlink="">
      <xdr:nvSpPr>
        <xdr:cNvPr id="4" name="テキスト ボックス 3"/>
        <xdr:cNvSpPr txBox="1"/>
      </xdr:nvSpPr>
      <xdr:spPr>
        <a:xfrm>
          <a:off x="1752600" y="3067050"/>
          <a:ext cx="2495550" cy="495300"/>
        </a:xfrm>
        <a:prstGeom prst="roundRect">
          <a:avLst>
            <a:gd name="adj" fmla="val 33031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>
            <a:lnSpc>
              <a:spcPts val="3840"/>
            </a:lnSpc>
          </a:pPr>
          <a:r>
            <a:rPr kumimoji="1" lang="ja-JP" altLang="en-US" sz="3200"/>
            <a:t>該当なし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workbookViewId="0">
      <selection activeCell="A4" sqref="A4:B4"/>
    </sheetView>
  </sheetViews>
  <sheetFormatPr defaultColWidth="8.875" defaultRowHeight="15.75" x14ac:dyDescent="0.35"/>
  <cols>
    <col min="1" max="1" width="30.875" style="1" customWidth="1"/>
    <col min="2" max="8" width="15.875" style="1" customWidth="1"/>
    <col min="9" max="16384" width="8.875" style="1"/>
  </cols>
  <sheetData>
    <row r="1" spans="1:8" x14ac:dyDescent="0.35">
      <c r="A1" s="1" t="s">
        <v>213</v>
      </c>
    </row>
    <row r="2" spans="1:8" ht="25.5" x14ac:dyDescent="0.5">
      <c r="A2" s="46" t="s">
        <v>214</v>
      </c>
    </row>
    <row r="3" spans="1:8" ht="19.5" x14ac:dyDescent="0.4">
      <c r="A3" s="71" t="s">
        <v>216</v>
      </c>
      <c r="B3" s="71"/>
    </row>
    <row r="4" spans="1:8" ht="19.5" x14ac:dyDescent="0.4">
      <c r="A4" s="71" t="s">
        <v>215</v>
      </c>
      <c r="B4" s="71"/>
    </row>
    <row r="5" spans="1:8" ht="19.5" x14ac:dyDescent="0.35">
      <c r="A5" s="72" t="s">
        <v>218</v>
      </c>
      <c r="B5" s="72"/>
      <c r="C5" s="52"/>
      <c r="D5" s="52"/>
      <c r="E5" s="52"/>
      <c r="F5" s="52"/>
      <c r="G5" s="52"/>
      <c r="H5" s="51" t="s">
        <v>217</v>
      </c>
    </row>
    <row r="6" spans="1:8" ht="47.25" x14ac:dyDescent="0.35">
      <c r="A6" s="10" t="s">
        <v>80</v>
      </c>
      <c r="B6" s="11" t="s">
        <v>104</v>
      </c>
      <c r="C6" s="11" t="s">
        <v>105</v>
      </c>
      <c r="D6" s="11" t="s">
        <v>106</v>
      </c>
      <c r="E6" s="64" t="s">
        <v>107</v>
      </c>
      <c r="F6" s="11" t="s">
        <v>108</v>
      </c>
      <c r="G6" s="11" t="s">
        <v>109</v>
      </c>
      <c r="H6" s="11" t="s">
        <v>110</v>
      </c>
    </row>
    <row r="7" spans="1:8" x14ac:dyDescent="0.35">
      <c r="A7" s="23" t="s">
        <v>111</v>
      </c>
      <c r="B7" s="43">
        <f>SUM(B8:B16)</f>
        <v>44847669396</v>
      </c>
      <c r="C7" s="43">
        <f>SUM(C8:C16)</f>
        <v>119020801</v>
      </c>
      <c r="D7" s="43">
        <f>SUM(D8:D16)</f>
        <v>18124410</v>
      </c>
      <c r="E7" s="65">
        <f>B7+C7-D7</f>
        <v>44948565787</v>
      </c>
      <c r="F7" s="43">
        <f>SUM(F8:F16)</f>
        <v>19650370804</v>
      </c>
      <c r="G7" s="43">
        <f>SUM(G8:G16)</f>
        <v>655979683</v>
      </c>
      <c r="H7" s="43">
        <f>E7-F7</f>
        <v>25298194983</v>
      </c>
    </row>
    <row r="8" spans="1:8" x14ac:dyDescent="0.35">
      <c r="A8" s="23" t="s">
        <v>112</v>
      </c>
      <c r="B8" s="58">
        <v>14535149293</v>
      </c>
      <c r="C8" s="58">
        <v>3891721</v>
      </c>
      <c r="D8" s="58">
        <v>2342010</v>
      </c>
      <c r="E8" s="65">
        <f t="shared" ref="E8:E23" si="0">B8+C8-D8</f>
        <v>14536699004</v>
      </c>
      <c r="F8" s="58">
        <v>0</v>
      </c>
      <c r="G8" s="58">
        <v>0</v>
      </c>
      <c r="H8" s="43">
        <f t="shared" ref="H8:H24" si="1">E8-F8</f>
        <v>14536699004</v>
      </c>
    </row>
    <row r="9" spans="1:8" x14ac:dyDescent="0.35">
      <c r="A9" s="23" t="s">
        <v>113</v>
      </c>
      <c r="B9" s="58">
        <v>0</v>
      </c>
      <c r="C9" s="58">
        <v>0</v>
      </c>
      <c r="D9" s="58">
        <v>0</v>
      </c>
      <c r="E9" s="65">
        <f t="shared" si="0"/>
        <v>0</v>
      </c>
      <c r="F9" s="58">
        <v>0</v>
      </c>
      <c r="G9" s="58">
        <v>0</v>
      </c>
      <c r="H9" s="43">
        <f t="shared" si="1"/>
        <v>0</v>
      </c>
    </row>
    <row r="10" spans="1:8" x14ac:dyDescent="0.35">
      <c r="A10" s="23" t="s">
        <v>114</v>
      </c>
      <c r="B10" s="58">
        <v>29000027362</v>
      </c>
      <c r="C10" s="58">
        <v>111381480</v>
      </c>
      <c r="D10" s="58">
        <v>0</v>
      </c>
      <c r="E10" s="65">
        <f t="shared" si="0"/>
        <v>29111408842</v>
      </c>
      <c r="F10" s="58">
        <v>18528010603</v>
      </c>
      <c r="G10" s="58">
        <v>643037199</v>
      </c>
      <c r="H10" s="43">
        <f t="shared" si="1"/>
        <v>10583398239</v>
      </c>
    </row>
    <row r="11" spans="1:8" x14ac:dyDescent="0.35">
      <c r="A11" s="23" t="s">
        <v>115</v>
      </c>
      <c r="B11" s="58">
        <v>1297449421</v>
      </c>
      <c r="C11" s="58">
        <v>0</v>
      </c>
      <c r="D11" s="58">
        <v>13730400</v>
      </c>
      <c r="E11" s="65">
        <f t="shared" si="0"/>
        <v>1283719021</v>
      </c>
      <c r="F11" s="58">
        <v>1122360201</v>
      </c>
      <c r="G11" s="58">
        <v>12942484</v>
      </c>
      <c r="H11" s="43">
        <f t="shared" si="1"/>
        <v>161358820</v>
      </c>
    </row>
    <row r="12" spans="1:8" x14ac:dyDescent="0.35">
      <c r="A12" s="23" t="s">
        <v>116</v>
      </c>
      <c r="B12" s="58">
        <v>0</v>
      </c>
      <c r="C12" s="58">
        <v>0</v>
      </c>
      <c r="D12" s="58">
        <v>0</v>
      </c>
      <c r="E12" s="65">
        <f t="shared" si="0"/>
        <v>0</v>
      </c>
      <c r="F12" s="58">
        <v>0</v>
      </c>
      <c r="G12" s="58">
        <v>0</v>
      </c>
      <c r="H12" s="43">
        <f t="shared" si="1"/>
        <v>0</v>
      </c>
    </row>
    <row r="13" spans="1:8" x14ac:dyDescent="0.35">
      <c r="A13" s="23" t="s">
        <v>117</v>
      </c>
      <c r="B13" s="58">
        <v>0</v>
      </c>
      <c r="C13" s="58">
        <v>0</v>
      </c>
      <c r="D13" s="58">
        <v>0</v>
      </c>
      <c r="E13" s="65">
        <f t="shared" si="0"/>
        <v>0</v>
      </c>
      <c r="F13" s="58">
        <v>0</v>
      </c>
      <c r="G13" s="58">
        <v>0</v>
      </c>
      <c r="H13" s="43">
        <f t="shared" si="1"/>
        <v>0</v>
      </c>
    </row>
    <row r="14" spans="1:8" x14ac:dyDescent="0.35">
      <c r="A14" s="23" t="s">
        <v>118</v>
      </c>
      <c r="B14" s="58">
        <v>0</v>
      </c>
      <c r="C14" s="58">
        <v>0</v>
      </c>
      <c r="D14" s="58">
        <v>0</v>
      </c>
      <c r="E14" s="65">
        <f t="shared" si="0"/>
        <v>0</v>
      </c>
      <c r="F14" s="58">
        <v>0</v>
      </c>
      <c r="G14" s="58">
        <v>0</v>
      </c>
      <c r="H14" s="43">
        <f t="shared" si="1"/>
        <v>0</v>
      </c>
    </row>
    <row r="15" spans="1:8" x14ac:dyDescent="0.35">
      <c r="A15" s="23" t="s">
        <v>138</v>
      </c>
      <c r="B15" s="58">
        <v>0</v>
      </c>
      <c r="C15" s="58">
        <v>0</v>
      </c>
      <c r="D15" s="58">
        <v>0</v>
      </c>
      <c r="E15" s="65">
        <f t="shared" si="0"/>
        <v>0</v>
      </c>
      <c r="F15" s="58">
        <v>0</v>
      </c>
      <c r="G15" s="58">
        <v>0</v>
      </c>
      <c r="H15" s="43">
        <f t="shared" si="1"/>
        <v>0</v>
      </c>
    </row>
    <row r="16" spans="1:8" x14ac:dyDescent="0.35">
      <c r="A16" s="23" t="s">
        <v>119</v>
      </c>
      <c r="B16" s="58">
        <v>15043320</v>
      </c>
      <c r="C16" s="58">
        <v>3747600</v>
      </c>
      <c r="D16" s="58">
        <v>2052000</v>
      </c>
      <c r="E16" s="65">
        <f t="shared" si="0"/>
        <v>16738920</v>
      </c>
      <c r="F16" s="58">
        <v>0</v>
      </c>
      <c r="G16" s="58">
        <v>0</v>
      </c>
      <c r="H16" s="43">
        <f t="shared" si="1"/>
        <v>16738920</v>
      </c>
    </row>
    <row r="17" spans="1:8" x14ac:dyDescent="0.35">
      <c r="A17" s="23" t="s">
        <v>120</v>
      </c>
      <c r="B17" s="43">
        <f>SUM(B18:B22)</f>
        <v>31094733141</v>
      </c>
      <c r="C17" s="43">
        <f>SUM(C18:C22)</f>
        <v>577859442</v>
      </c>
      <c r="D17" s="43">
        <f>SUM(D18:D22)</f>
        <v>53689155</v>
      </c>
      <c r="E17" s="43">
        <f t="shared" si="0"/>
        <v>31618903428</v>
      </c>
      <c r="F17" s="43">
        <f>SUM(F18:F22)</f>
        <v>14114452531</v>
      </c>
      <c r="G17" s="43">
        <f>SUM(G18:G22)</f>
        <v>458967122</v>
      </c>
      <c r="H17" s="43">
        <f t="shared" si="1"/>
        <v>17504450897</v>
      </c>
    </row>
    <row r="18" spans="1:8" x14ac:dyDescent="0.35">
      <c r="A18" s="28" t="s">
        <v>112</v>
      </c>
      <c r="B18" s="58">
        <v>8311102220</v>
      </c>
      <c r="C18" s="58">
        <v>289008522</v>
      </c>
      <c r="D18" s="58">
        <v>1280875</v>
      </c>
      <c r="E18" s="65">
        <f t="shared" si="0"/>
        <v>8598829867</v>
      </c>
      <c r="F18" s="58">
        <v>0</v>
      </c>
      <c r="G18" s="58">
        <v>0</v>
      </c>
      <c r="H18" s="43">
        <f t="shared" si="1"/>
        <v>8598829867</v>
      </c>
    </row>
    <row r="19" spans="1:8" x14ac:dyDescent="0.35">
      <c r="A19" s="28" t="s">
        <v>114</v>
      </c>
      <c r="B19" s="58">
        <v>0</v>
      </c>
      <c r="C19" s="58">
        <v>0</v>
      </c>
      <c r="D19" s="58">
        <v>0</v>
      </c>
      <c r="E19" s="65">
        <f t="shared" si="0"/>
        <v>0</v>
      </c>
      <c r="F19" s="58">
        <v>0</v>
      </c>
      <c r="G19" s="58">
        <v>0</v>
      </c>
      <c r="H19" s="43">
        <f t="shared" si="1"/>
        <v>0</v>
      </c>
    </row>
    <row r="20" spans="1:8" x14ac:dyDescent="0.35">
      <c r="A20" s="28" t="s">
        <v>115</v>
      </c>
      <c r="B20" s="58">
        <v>22711640081</v>
      </c>
      <c r="C20" s="58">
        <v>212802027</v>
      </c>
      <c r="D20" s="58">
        <v>0</v>
      </c>
      <c r="E20" s="65">
        <f t="shared" si="0"/>
        <v>22924442108</v>
      </c>
      <c r="F20" s="58">
        <v>14114452531</v>
      </c>
      <c r="G20" s="58">
        <v>458967122</v>
      </c>
      <c r="H20" s="43">
        <f t="shared" si="1"/>
        <v>8809989577</v>
      </c>
    </row>
    <row r="21" spans="1:8" x14ac:dyDescent="0.35">
      <c r="A21" s="28" t="s">
        <v>138</v>
      </c>
      <c r="B21" s="58">
        <v>0</v>
      </c>
      <c r="C21" s="58">
        <v>0</v>
      </c>
      <c r="D21" s="58">
        <v>0</v>
      </c>
      <c r="E21" s="65">
        <f t="shared" si="0"/>
        <v>0</v>
      </c>
      <c r="F21" s="58">
        <v>0</v>
      </c>
      <c r="G21" s="58">
        <v>0</v>
      </c>
      <c r="H21" s="43">
        <f t="shared" si="1"/>
        <v>0</v>
      </c>
    </row>
    <row r="22" spans="1:8" x14ac:dyDescent="0.35">
      <c r="A22" s="28" t="s">
        <v>119</v>
      </c>
      <c r="B22" s="58">
        <v>71990840</v>
      </c>
      <c r="C22" s="58">
        <v>76048893</v>
      </c>
      <c r="D22" s="58">
        <v>52408280</v>
      </c>
      <c r="E22" s="65">
        <f t="shared" si="0"/>
        <v>95631453</v>
      </c>
      <c r="F22" s="58">
        <v>0</v>
      </c>
      <c r="G22" s="58">
        <v>0</v>
      </c>
      <c r="H22" s="43">
        <f t="shared" si="1"/>
        <v>95631453</v>
      </c>
    </row>
    <row r="23" spans="1:8" x14ac:dyDescent="0.35">
      <c r="A23" s="23" t="s">
        <v>121</v>
      </c>
      <c r="B23" s="58">
        <v>788094994</v>
      </c>
      <c r="C23" s="58">
        <v>194844600</v>
      </c>
      <c r="D23" s="58">
        <v>89223890</v>
      </c>
      <c r="E23" s="65">
        <f t="shared" si="0"/>
        <v>893715704</v>
      </c>
      <c r="F23" s="58">
        <v>588659554</v>
      </c>
      <c r="G23" s="58">
        <v>62756626</v>
      </c>
      <c r="H23" s="43">
        <f t="shared" si="1"/>
        <v>305056150</v>
      </c>
    </row>
    <row r="24" spans="1:8" x14ac:dyDescent="0.35">
      <c r="A24" s="23" t="s">
        <v>9</v>
      </c>
      <c r="B24" s="43">
        <f>B7+B17+B23</f>
        <v>76730497531</v>
      </c>
      <c r="C24" s="43">
        <f>C7+C17+C23</f>
        <v>891724843</v>
      </c>
      <c r="D24" s="43">
        <f>D7+D17+D23</f>
        <v>161037455</v>
      </c>
      <c r="E24" s="43">
        <f>B24+C24-D24</f>
        <v>77461184919</v>
      </c>
      <c r="F24" s="43">
        <f>F7+F17+F23</f>
        <v>34353482889</v>
      </c>
      <c r="G24" s="43">
        <f>G7+G17+G23</f>
        <v>1177703431</v>
      </c>
      <c r="H24" s="43">
        <f t="shared" si="1"/>
        <v>43107702030</v>
      </c>
    </row>
  </sheetData>
  <mergeCells count="3">
    <mergeCell ref="A3:B3"/>
    <mergeCell ref="A4:B4"/>
    <mergeCell ref="A5:B5"/>
  </mergeCells>
  <phoneticPr fontId="1"/>
  <pageMargins left="0.59055118110236227" right="0.39370078740157483" top="0.39370078740157483" bottom="0.39370078740157483" header="0.19685039370078741" footer="0.19685039370078741"/>
  <pageSetup paperSize="9" scale="88" orientation="landscape" r:id="rId1"/>
  <headerFooter>
    <oddFooter>&amp;C&amp;9&amp;P/&amp;N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"/>
  <sheetViews>
    <sheetView workbookViewId="0">
      <selection activeCell="A19" sqref="A19"/>
    </sheetView>
  </sheetViews>
  <sheetFormatPr defaultColWidth="8.875" defaultRowHeight="15.75" x14ac:dyDescent="0.35"/>
  <cols>
    <col min="1" max="1" width="25.875" style="1" customWidth="1"/>
    <col min="2" max="2" width="28.875" style="1" bestFit="1" customWidth="1"/>
    <col min="3" max="3" width="23.875" style="1" bestFit="1" customWidth="1"/>
    <col min="4" max="4" width="16.875" style="1" customWidth="1"/>
    <col min="5" max="5" width="45.5" style="1" bestFit="1" customWidth="1"/>
    <col min="6" max="6" width="10.875" style="1" bestFit="1" customWidth="1"/>
    <col min="7" max="7" width="11.5" style="1" bestFit="1" customWidth="1"/>
    <col min="8" max="16384" width="8.875" style="1"/>
  </cols>
  <sheetData>
    <row r="1" spans="1:5" ht="19.5" x14ac:dyDescent="0.4">
      <c r="A1" s="71" t="s">
        <v>228</v>
      </c>
      <c r="B1" s="71"/>
    </row>
    <row r="2" spans="1:5" ht="19.5" x14ac:dyDescent="0.4">
      <c r="A2" s="54" t="s">
        <v>229</v>
      </c>
      <c r="E2" s="50" t="s">
        <v>24</v>
      </c>
    </row>
    <row r="3" spans="1:5" ht="22.5" customHeight="1" x14ac:dyDescent="0.35">
      <c r="A3" s="55" t="s">
        <v>80</v>
      </c>
      <c r="B3" s="55" t="s">
        <v>86</v>
      </c>
      <c r="C3" s="55" t="s">
        <v>87</v>
      </c>
      <c r="D3" s="55" t="s">
        <v>88</v>
      </c>
      <c r="E3" s="55" t="s">
        <v>89</v>
      </c>
    </row>
    <row r="4" spans="1:5" ht="18" customHeight="1" x14ac:dyDescent="0.35">
      <c r="A4" s="95" t="s">
        <v>90</v>
      </c>
      <c r="B4" s="63" t="s">
        <v>244</v>
      </c>
      <c r="C4" s="63" t="s">
        <v>168</v>
      </c>
      <c r="D4" s="58">
        <v>158061000</v>
      </c>
      <c r="E4" s="26" t="s">
        <v>177</v>
      </c>
    </row>
    <row r="5" spans="1:5" ht="18" customHeight="1" x14ac:dyDescent="0.35">
      <c r="A5" s="95"/>
      <c r="B5" s="63" t="s">
        <v>175</v>
      </c>
      <c r="C5" s="63" t="s">
        <v>174</v>
      </c>
      <c r="D5" s="58">
        <v>31500000</v>
      </c>
      <c r="E5" s="26" t="s">
        <v>178</v>
      </c>
    </row>
    <row r="6" spans="1:5" ht="18" customHeight="1" x14ac:dyDescent="0.35">
      <c r="A6" s="95"/>
      <c r="B6" s="63" t="s">
        <v>176</v>
      </c>
      <c r="C6" s="63"/>
      <c r="D6" s="58">
        <v>3698138</v>
      </c>
      <c r="E6" s="26"/>
    </row>
    <row r="7" spans="1:5" ht="18" customHeight="1" x14ac:dyDescent="0.35">
      <c r="A7" s="96"/>
      <c r="B7" s="62" t="s">
        <v>91</v>
      </c>
      <c r="C7" s="9"/>
      <c r="D7" s="58">
        <f>SUM(D4:D6)</f>
        <v>193259138</v>
      </c>
      <c r="E7" s="27"/>
    </row>
    <row r="8" spans="1:5" ht="18" customHeight="1" x14ac:dyDescent="0.35">
      <c r="A8" s="97" t="s">
        <v>92</v>
      </c>
      <c r="B8" s="63" t="s">
        <v>167</v>
      </c>
      <c r="C8" s="63" t="s">
        <v>166</v>
      </c>
      <c r="D8" s="58">
        <v>546868000</v>
      </c>
      <c r="E8" s="26" t="s">
        <v>180</v>
      </c>
    </row>
    <row r="9" spans="1:5" ht="18" customHeight="1" x14ac:dyDescent="0.35">
      <c r="A9" s="97"/>
      <c r="B9" s="63" t="s">
        <v>245</v>
      </c>
      <c r="C9" s="63" t="s">
        <v>246</v>
      </c>
      <c r="D9" s="43">
        <v>299968165</v>
      </c>
      <c r="E9" s="26" t="s">
        <v>181</v>
      </c>
    </row>
    <row r="10" spans="1:5" ht="18" customHeight="1" x14ac:dyDescent="0.35">
      <c r="A10" s="97"/>
      <c r="B10" s="63" t="s">
        <v>182</v>
      </c>
      <c r="C10" s="63" t="s">
        <v>179</v>
      </c>
      <c r="D10" s="43">
        <v>281550140</v>
      </c>
      <c r="E10" s="26" t="s">
        <v>183</v>
      </c>
    </row>
    <row r="11" spans="1:5" ht="18" customHeight="1" x14ac:dyDescent="0.35">
      <c r="A11" s="97"/>
      <c r="B11" s="63" t="s">
        <v>169</v>
      </c>
      <c r="C11" s="63" t="s">
        <v>169</v>
      </c>
      <c r="D11" s="58">
        <v>210268000</v>
      </c>
      <c r="E11" s="26" t="s">
        <v>247</v>
      </c>
    </row>
    <row r="12" spans="1:5" ht="18" customHeight="1" x14ac:dyDescent="0.35">
      <c r="A12" s="97"/>
      <c r="B12" s="63" t="s">
        <v>248</v>
      </c>
      <c r="C12" s="63" t="s">
        <v>249</v>
      </c>
      <c r="D12" s="58">
        <v>100000000</v>
      </c>
      <c r="E12" s="26" t="s">
        <v>250</v>
      </c>
    </row>
    <row r="13" spans="1:5" ht="18" customHeight="1" x14ac:dyDescent="0.35">
      <c r="A13" s="97"/>
      <c r="B13" s="63" t="s">
        <v>170</v>
      </c>
      <c r="C13" s="63" t="s">
        <v>171</v>
      </c>
      <c r="D13" s="43">
        <v>64678000</v>
      </c>
      <c r="E13" s="26" t="s">
        <v>251</v>
      </c>
    </row>
    <row r="14" spans="1:5" ht="18" customHeight="1" x14ac:dyDescent="0.35">
      <c r="A14" s="97"/>
      <c r="B14" s="63" t="s">
        <v>172</v>
      </c>
      <c r="C14" s="63" t="s">
        <v>173</v>
      </c>
      <c r="D14" s="43">
        <v>64727700</v>
      </c>
      <c r="E14" s="26" t="s">
        <v>184</v>
      </c>
    </row>
    <row r="15" spans="1:5" ht="18" customHeight="1" x14ac:dyDescent="0.35">
      <c r="A15" s="97"/>
      <c r="B15" s="63" t="s">
        <v>197</v>
      </c>
      <c r="C15" s="63"/>
      <c r="D15" s="58">
        <v>6528956610</v>
      </c>
      <c r="E15" s="26" t="s">
        <v>198</v>
      </c>
    </row>
    <row r="16" spans="1:5" ht="18" customHeight="1" x14ac:dyDescent="0.35">
      <c r="A16" s="97"/>
      <c r="B16" s="63" t="s">
        <v>176</v>
      </c>
      <c r="C16" s="63"/>
      <c r="D16" s="43">
        <v>497061277</v>
      </c>
      <c r="E16" s="58"/>
    </row>
    <row r="17" spans="1:5" ht="18" customHeight="1" x14ac:dyDescent="0.35">
      <c r="A17" s="96"/>
      <c r="B17" s="62" t="s">
        <v>91</v>
      </c>
      <c r="C17" s="9"/>
      <c r="D17" s="58">
        <f>SUM(D8:D16)</f>
        <v>8594077892</v>
      </c>
      <c r="E17" s="9"/>
    </row>
    <row r="18" spans="1:5" ht="18" customHeight="1" x14ac:dyDescent="0.35">
      <c r="A18" s="62" t="s">
        <v>252</v>
      </c>
      <c r="B18" s="9"/>
      <c r="C18" s="9"/>
      <c r="D18" s="58">
        <f>SUM(D7,D17)</f>
        <v>8787337030</v>
      </c>
      <c r="E18" s="9"/>
    </row>
  </sheetData>
  <sortState ref="B12:D18">
    <sortCondition descending="1" ref="D12:D18"/>
  </sortState>
  <mergeCells count="3">
    <mergeCell ref="A1:B1"/>
    <mergeCell ref="A4:A7"/>
    <mergeCell ref="A8:A17"/>
  </mergeCells>
  <phoneticPr fontId="1"/>
  <pageMargins left="0.59055118110236227" right="0.39370078740157483" top="0.39370078740157483" bottom="0.39370078740157483" header="0.19685039370078741" footer="0.19685039370078741"/>
  <pageSetup paperSize="9" scale="89" orientation="landscape" r:id="rId1"/>
  <headerFooter>
    <oddHeader>&amp;R&amp;9&amp;D</oddHeader>
    <oddFooter>&amp;C&amp;9&amp;P/&amp;N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3"/>
  <sheetViews>
    <sheetView workbookViewId="0">
      <selection activeCell="H51" sqref="H51"/>
    </sheetView>
  </sheetViews>
  <sheetFormatPr defaultColWidth="8.875" defaultRowHeight="15.75" x14ac:dyDescent="0.35"/>
  <cols>
    <col min="1" max="1" width="18.875" style="1" bestFit="1" customWidth="1"/>
    <col min="2" max="2" width="10.5" style="1" bestFit="1" customWidth="1"/>
    <col min="3" max="3" width="6" style="1" bestFit="1" customWidth="1"/>
    <col min="4" max="4" width="11.875" style="1" customWidth="1"/>
    <col min="5" max="5" width="12.5" style="1" bestFit="1" customWidth="1"/>
    <col min="6" max="7" width="11.75" style="1" bestFit="1" customWidth="1"/>
    <col min="8" max="16384" width="8.875" style="1"/>
  </cols>
  <sheetData>
    <row r="1" spans="1:5" ht="19.5" x14ac:dyDescent="0.4">
      <c r="A1" s="71" t="s">
        <v>230</v>
      </c>
      <c r="B1" s="71"/>
      <c r="C1" s="71"/>
      <c r="D1" s="71"/>
    </row>
    <row r="2" spans="1:5" ht="19.5" x14ac:dyDescent="0.4">
      <c r="A2" s="71" t="s">
        <v>231</v>
      </c>
      <c r="B2" s="71"/>
      <c r="E2" s="3" t="s">
        <v>103</v>
      </c>
    </row>
    <row r="3" spans="1:5" ht="22.5" customHeight="1" x14ac:dyDescent="0.35">
      <c r="A3" s="4" t="s">
        <v>93</v>
      </c>
      <c r="B3" s="4" t="s">
        <v>80</v>
      </c>
      <c r="C3" s="75" t="s">
        <v>94</v>
      </c>
      <c r="D3" s="75"/>
      <c r="E3" s="4" t="s">
        <v>88</v>
      </c>
    </row>
    <row r="4" spans="1:5" ht="18" customHeight="1" x14ac:dyDescent="0.35">
      <c r="A4" s="96" t="s">
        <v>185</v>
      </c>
      <c r="B4" s="96" t="s">
        <v>95</v>
      </c>
      <c r="C4" s="97" t="s">
        <v>186</v>
      </c>
      <c r="D4" s="98"/>
      <c r="E4" s="15">
        <v>6369649469</v>
      </c>
    </row>
    <row r="5" spans="1:5" ht="18" customHeight="1" x14ac:dyDescent="0.35">
      <c r="A5" s="96"/>
      <c r="B5" s="96"/>
      <c r="C5" s="97" t="s">
        <v>187</v>
      </c>
      <c r="D5" s="98"/>
      <c r="E5" s="15">
        <v>99738000</v>
      </c>
    </row>
    <row r="6" spans="1:5" ht="18" customHeight="1" x14ac:dyDescent="0.35">
      <c r="A6" s="96"/>
      <c r="B6" s="96"/>
      <c r="C6" s="97" t="s">
        <v>188</v>
      </c>
      <c r="D6" s="98"/>
      <c r="E6" s="15">
        <v>685612000</v>
      </c>
    </row>
    <row r="7" spans="1:5" ht="18" customHeight="1" x14ac:dyDescent="0.35">
      <c r="A7" s="96"/>
      <c r="B7" s="96"/>
      <c r="C7" s="97" t="s">
        <v>189</v>
      </c>
      <c r="D7" s="98"/>
      <c r="E7" s="15">
        <v>720670000</v>
      </c>
    </row>
    <row r="8" spans="1:5" ht="18" customHeight="1" x14ac:dyDescent="0.35">
      <c r="A8" s="96"/>
      <c r="B8" s="96"/>
      <c r="C8" s="97" t="s">
        <v>253</v>
      </c>
      <c r="D8" s="98"/>
      <c r="E8" s="15">
        <v>7477446</v>
      </c>
    </row>
    <row r="9" spans="1:5" ht="18" customHeight="1" x14ac:dyDescent="0.35">
      <c r="A9" s="96"/>
      <c r="B9" s="96"/>
      <c r="C9" s="97" t="s">
        <v>176</v>
      </c>
      <c r="D9" s="98"/>
      <c r="E9" s="15">
        <v>265840667</v>
      </c>
    </row>
    <row r="10" spans="1:5" ht="18" customHeight="1" x14ac:dyDescent="0.35">
      <c r="A10" s="96"/>
      <c r="B10" s="96"/>
      <c r="C10" s="96" t="s">
        <v>38</v>
      </c>
      <c r="D10" s="98"/>
      <c r="E10" s="15">
        <f>SUM(E4:E9)</f>
        <v>8148987582</v>
      </c>
    </row>
    <row r="11" spans="1:5" ht="18" customHeight="1" x14ac:dyDescent="0.35">
      <c r="A11" s="96"/>
      <c r="B11" s="96" t="s">
        <v>254</v>
      </c>
      <c r="C11" s="102" t="s">
        <v>97</v>
      </c>
      <c r="D11" s="63" t="s">
        <v>101</v>
      </c>
      <c r="E11" s="68">
        <v>233355000</v>
      </c>
    </row>
    <row r="12" spans="1:5" ht="18" customHeight="1" x14ac:dyDescent="0.35">
      <c r="A12" s="96"/>
      <c r="B12" s="96"/>
      <c r="C12" s="96"/>
      <c r="D12" s="63" t="s">
        <v>102</v>
      </c>
      <c r="E12" s="69">
        <v>0</v>
      </c>
    </row>
    <row r="13" spans="1:5" ht="18" customHeight="1" x14ac:dyDescent="0.35">
      <c r="A13" s="96"/>
      <c r="B13" s="96"/>
      <c r="C13" s="96"/>
      <c r="D13" s="62" t="s">
        <v>91</v>
      </c>
      <c r="E13" s="15">
        <f>SUM(E11:E12)</f>
        <v>233355000</v>
      </c>
    </row>
    <row r="14" spans="1:5" ht="18" customHeight="1" x14ac:dyDescent="0.35">
      <c r="A14" s="96"/>
      <c r="B14" s="96"/>
      <c r="C14" s="102" t="s">
        <v>98</v>
      </c>
      <c r="D14" s="63" t="s">
        <v>101</v>
      </c>
      <c r="E14" s="15">
        <v>1066387743</v>
      </c>
    </row>
    <row r="15" spans="1:5" ht="18" customHeight="1" x14ac:dyDescent="0.35">
      <c r="A15" s="96"/>
      <c r="B15" s="96"/>
      <c r="C15" s="96"/>
      <c r="D15" s="63" t="s">
        <v>102</v>
      </c>
      <c r="E15" s="68">
        <v>716653585</v>
      </c>
    </row>
    <row r="16" spans="1:5" ht="18" customHeight="1" x14ac:dyDescent="0.35">
      <c r="A16" s="96"/>
      <c r="B16" s="96"/>
      <c r="C16" s="96"/>
      <c r="D16" s="62" t="s">
        <v>91</v>
      </c>
      <c r="E16" s="15">
        <f>SUM(E14:E15)</f>
        <v>1783041328</v>
      </c>
    </row>
    <row r="17" spans="1:5" ht="18" customHeight="1" x14ac:dyDescent="0.35">
      <c r="A17" s="98"/>
      <c r="B17" s="98"/>
      <c r="C17" s="96" t="s">
        <v>38</v>
      </c>
      <c r="D17" s="98"/>
      <c r="E17" s="15">
        <f>SUM(E13,E16)</f>
        <v>2016396328</v>
      </c>
    </row>
    <row r="18" spans="1:5" ht="18" customHeight="1" x14ac:dyDescent="0.35">
      <c r="A18" s="98"/>
      <c r="B18" s="96" t="s">
        <v>9</v>
      </c>
      <c r="C18" s="98"/>
      <c r="D18" s="98"/>
      <c r="E18" s="15">
        <f>SUM(E10,E17)</f>
        <v>10165383910</v>
      </c>
    </row>
    <row r="19" spans="1:5" ht="18" customHeight="1" x14ac:dyDescent="0.35">
      <c r="A19" s="99" t="s">
        <v>199</v>
      </c>
      <c r="B19" s="99" t="s">
        <v>95</v>
      </c>
      <c r="C19" s="97" t="s">
        <v>194</v>
      </c>
      <c r="D19" s="98"/>
      <c r="E19" s="68">
        <v>826064694</v>
      </c>
    </row>
    <row r="20" spans="1:5" ht="18" customHeight="1" x14ac:dyDescent="0.35">
      <c r="A20" s="100"/>
      <c r="B20" s="100"/>
      <c r="C20" s="103" t="s">
        <v>202</v>
      </c>
      <c r="D20" s="104"/>
      <c r="E20" s="68">
        <v>1162838839</v>
      </c>
    </row>
    <row r="21" spans="1:5" ht="18" customHeight="1" x14ac:dyDescent="0.35">
      <c r="A21" s="100"/>
      <c r="B21" s="100"/>
      <c r="C21" s="97" t="s">
        <v>200</v>
      </c>
      <c r="D21" s="98"/>
      <c r="E21" s="68">
        <v>833363023</v>
      </c>
    </row>
    <row r="22" spans="1:5" ht="18" customHeight="1" x14ac:dyDescent="0.35">
      <c r="A22" s="100"/>
      <c r="B22" s="100"/>
      <c r="C22" s="97" t="s">
        <v>201</v>
      </c>
      <c r="D22" s="98"/>
      <c r="E22" s="68">
        <v>255507531</v>
      </c>
    </row>
    <row r="23" spans="1:5" ht="18" customHeight="1" x14ac:dyDescent="0.35">
      <c r="A23" s="100"/>
      <c r="B23" s="100"/>
      <c r="C23" s="97" t="s">
        <v>176</v>
      </c>
      <c r="D23" s="98"/>
      <c r="E23" s="68">
        <v>37744106</v>
      </c>
    </row>
    <row r="24" spans="1:5" ht="18" customHeight="1" x14ac:dyDescent="0.35">
      <c r="A24" s="100"/>
      <c r="B24" s="101"/>
      <c r="C24" s="96" t="s">
        <v>38</v>
      </c>
      <c r="D24" s="98"/>
      <c r="E24" s="68">
        <f>SUM(E19:E23)</f>
        <v>3115518193</v>
      </c>
    </row>
    <row r="25" spans="1:5" ht="18" customHeight="1" x14ac:dyDescent="0.35">
      <c r="A25" s="100"/>
      <c r="B25" s="96" t="s">
        <v>203</v>
      </c>
      <c r="C25" s="102" t="s">
        <v>98</v>
      </c>
      <c r="D25" s="39" t="s">
        <v>101</v>
      </c>
      <c r="E25" s="68">
        <v>706106949</v>
      </c>
    </row>
    <row r="26" spans="1:5" ht="18" customHeight="1" x14ac:dyDescent="0.35">
      <c r="A26" s="100"/>
      <c r="B26" s="96"/>
      <c r="C26" s="96"/>
      <c r="D26" s="39" t="s">
        <v>102</v>
      </c>
      <c r="E26" s="68">
        <v>171291867</v>
      </c>
    </row>
    <row r="27" spans="1:5" ht="18" customHeight="1" x14ac:dyDescent="0.35">
      <c r="A27" s="100"/>
      <c r="B27" s="98"/>
      <c r="C27" s="96" t="s">
        <v>38</v>
      </c>
      <c r="D27" s="98"/>
      <c r="E27" s="68">
        <f>SUM(E25:E26)</f>
        <v>877398816</v>
      </c>
    </row>
    <row r="28" spans="1:5" ht="18" customHeight="1" x14ac:dyDescent="0.35">
      <c r="A28" s="101"/>
      <c r="B28" s="96" t="s">
        <v>9</v>
      </c>
      <c r="C28" s="98"/>
      <c r="D28" s="98"/>
      <c r="E28" s="68">
        <f>SUM(E24,E27)</f>
        <v>3992917009</v>
      </c>
    </row>
    <row r="29" spans="1:5" ht="18" customHeight="1" x14ac:dyDescent="0.35">
      <c r="A29" s="102" t="s">
        <v>204</v>
      </c>
      <c r="B29" s="96" t="s">
        <v>95</v>
      </c>
      <c r="C29" s="97" t="s">
        <v>201</v>
      </c>
      <c r="D29" s="98"/>
      <c r="E29" s="68">
        <v>2316000</v>
      </c>
    </row>
    <row r="30" spans="1:5" ht="18" customHeight="1" x14ac:dyDescent="0.35">
      <c r="A30" s="96"/>
      <c r="B30" s="96"/>
      <c r="C30" s="96" t="s">
        <v>38</v>
      </c>
      <c r="D30" s="98"/>
      <c r="E30" s="68">
        <f>SUM(E29:E29)</f>
        <v>2316000</v>
      </c>
    </row>
    <row r="31" spans="1:5" ht="18" customHeight="1" x14ac:dyDescent="0.35">
      <c r="A31" s="96"/>
      <c r="B31" s="96" t="s">
        <v>255</v>
      </c>
      <c r="C31" s="102" t="s">
        <v>98</v>
      </c>
      <c r="D31" s="63" t="s">
        <v>101</v>
      </c>
      <c r="E31" s="15">
        <v>233000</v>
      </c>
    </row>
    <row r="32" spans="1:5" ht="18" customHeight="1" x14ac:dyDescent="0.35">
      <c r="A32" s="96"/>
      <c r="B32" s="96"/>
      <c r="C32" s="96"/>
      <c r="D32" s="63" t="s">
        <v>102</v>
      </c>
      <c r="E32" s="68">
        <v>90000</v>
      </c>
    </row>
    <row r="33" spans="1:5" ht="18" customHeight="1" x14ac:dyDescent="0.35">
      <c r="A33" s="96"/>
      <c r="B33" s="96"/>
      <c r="C33" s="96"/>
      <c r="D33" s="62" t="s">
        <v>91</v>
      </c>
      <c r="E33" s="15">
        <f>SUM(E31:E32)</f>
        <v>323000</v>
      </c>
    </row>
    <row r="34" spans="1:5" ht="18" customHeight="1" x14ac:dyDescent="0.35">
      <c r="A34" s="96"/>
      <c r="B34" s="98"/>
      <c r="C34" s="96" t="s">
        <v>38</v>
      </c>
      <c r="D34" s="98"/>
      <c r="E34" s="15">
        <f>SUM(E33)</f>
        <v>323000</v>
      </c>
    </row>
    <row r="35" spans="1:5" ht="18" customHeight="1" x14ac:dyDescent="0.35">
      <c r="A35" s="98"/>
      <c r="B35" s="96" t="s">
        <v>9</v>
      </c>
      <c r="C35" s="98"/>
      <c r="D35" s="98"/>
      <c r="E35" s="68">
        <f>E30+E34</f>
        <v>2639000</v>
      </c>
    </row>
    <row r="36" spans="1:5" ht="18" customHeight="1" x14ac:dyDescent="0.35">
      <c r="A36" s="99" t="s">
        <v>205</v>
      </c>
      <c r="B36" s="99" t="s">
        <v>95</v>
      </c>
      <c r="C36" s="97" t="s">
        <v>206</v>
      </c>
      <c r="D36" s="98"/>
      <c r="E36" s="68">
        <v>422197700</v>
      </c>
    </row>
    <row r="37" spans="1:5" ht="18" customHeight="1" x14ac:dyDescent="0.35">
      <c r="A37" s="100"/>
      <c r="B37" s="100"/>
      <c r="C37" s="103" t="s">
        <v>201</v>
      </c>
      <c r="D37" s="104"/>
      <c r="E37" s="68">
        <v>62777566</v>
      </c>
    </row>
    <row r="38" spans="1:5" ht="18" customHeight="1" x14ac:dyDescent="0.35">
      <c r="A38" s="100"/>
      <c r="B38" s="100"/>
      <c r="C38" s="97" t="s">
        <v>176</v>
      </c>
      <c r="D38" s="98"/>
      <c r="E38" s="68">
        <v>753500</v>
      </c>
    </row>
    <row r="39" spans="1:5" ht="18" customHeight="1" x14ac:dyDescent="0.35">
      <c r="A39" s="100"/>
      <c r="B39" s="101"/>
      <c r="C39" s="96" t="s">
        <v>38</v>
      </c>
      <c r="D39" s="98"/>
      <c r="E39" s="68">
        <f>SUM(E36:E38)</f>
        <v>485728766</v>
      </c>
    </row>
    <row r="40" spans="1:5" ht="18" customHeight="1" x14ac:dyDescent="0.35">
      <c r="A40" s="101"/>
      <c r="B40" s="96" t="s">
        <v>9</v>
      </c>
      <c r="C40" s="98"/>
      <c r="D40" s="98"/>
      <c r="E40" s="68">
        <f>SUM(E39)</f>
        <v>485728766</v>
      </c>
    </row>
    <row r="41" spans="1:5" ht="18" customHeight="1" x14ac:dyDescent="0.35">
      <c r="A41" s="99" t="s">
        <v>207</v>
      </c>
      <c r="B41" s="99" t="s">
        <v>95</v>
      </c>
      <c r="C41" s="97" t="s">
        <v>196</v>
      </c>
      <c r="D41" s="98"/>
      <c r="E41" s="68">
        <v>582636200</v>
      </c>
    </row>
    <row r="42" spans="1:5" ht="18" customHeight="1" x14ac:dyDescent="0.35">
      <c r="A42" s="100"/>
      <c r="B42" s="100"/>
      <c r="C42" s="97" t="s">
        <v>201</v>
      </c>
      <c r="D42" s="98"/>
      <c r="E42" s="68">
        <v>320423000</v>
      </c>
    </row>
    <row r="43" spans="1:5" ht="18" customHeight="1" x14ac:dyDescent="0.35">
      <c r="A43" s="100"/>
      <c r="B43" s="100"/>
      <c r="C43" s="97" t="s">
        <v>176</v>
      </c>
      <c r="D43" s="98"/>
      <c r="E43" s="68">
        <v>579437000</v>
      </c>
    </row>
    <row r="44" spans="1:5" ht="18" customHeight="1" x14ac:dyDescent="0.35">
      <c r="A44" s="100"/>
      <c r="B44" s="101"/>
      <c r="C44" s="96" t="s">
        <v>38</v>
      </c>
      <c r="D44" s="98"/>
      <c r="E44" s="68">
        <f>SUM(E41:E43)</f>
        <v>1482496200</v>
      </c>
    </row>
    <row r="45" spans="1:5" ht="18" customHeight="1" x14ac:dyDescent="0.35">
      <c r="A45" s="100"/>
      <c r="B45" s="96" t="s">
        <v>203</v>
      </c>
      <c r="C45" s="102" t="s">
        <v>98</v>
      </c>
      <c r="D45" s="42" t="s">
        <v>101</v>
      </c>
      <c r="E45" s="68">
        <v>401526503</v>
      </c>
    </row>
    <row r="46" spans="1:5" ht="18" customHeight="1" x14ac:dyDescent="0.35">
      <c r="A46" s="100"/>
      <c r="B46" s="96"/>
      <c r="C46" s="96"/>
      <c r="D46" s="42" t="s">
        <v>102</v>
      </c>
      <c r="E46" s="68">
        <v>305691392</v>
      </c>
    </row>
    <row r="47" spans="1:5" ht="18" customHeight="1" x14ac:dyDescent="0.35">
      <c r="A47" s="100"/>
      <c r="B47" s="98"/>
      <c r="C47" s="96" t="s">
        <v>38</v>
      </c>
      <c r="D47" s="98"/>
      <c r="E47" s="68">
        <f>SUM(E45:E46)</f>
        <v>707217895</v>
      </c>
    </row>
    <row r="48" spans="1:5" ht="18" customHeight="1" x14ac:dyDescent="0.35">
      <c r="A48" s="101"/>
      <c r="B48" s="96" t="s">
        <v>9</v>
      </c>
      <c r="C48" s="98"/>
      <c r="D48" s="98"/>
      <c r="E48" s="68">
        <f>SUM(E44,E47)</f>
        <v>2189714095</v>
      </c>
    </row>
    <row r="49" spans="1:5" x14ac:dyDescent="0.35">
      <c r="A49" s="96" t="s">
        <v>208</v>
      </c>
      <c r="B49" s="105" t="s">
        <v>209</v>
      </c>
      <c r="C49" s="105"/>
      <c r="D49" s="105"/>
      <c r="E49" s="70">
        <f>E10+E24+E30+E39+E44</f>
        <v>13235046741</v>
      </c>
    </row>
    <row r="50" spans="1:5" x14ac:dyDescent="0.35">
      <c r="A50" s="96"/>
      <c r="B50" s="105" t="s">
        <v>210</v>
      </c>
      <c r="C50" s="105"/>
      <c r="D50" s="105"/>
      <c r="E50" s="70">
        <f>E17+E27+E47+E34</f>
        <v>3601336039</v>
      </c>
    </row>
    <row r="51" spans="1:5" x14ac:dyDescent="0.35">
      <c r="A51" s="45" t="s">
        <v>211</v>
      </c>
      <c r="B51" s="105" t="s">
        <v>209</v>
      </c>
      <c r="C51" s="105"/>
      <c r="D51" s="105"/>
      <c r="E51" s="70">
        <v>666774654</v>
      </c>
    </row>
    <row r="52" spans="1:5" x14ac:dyDescent="0.35">
      <c r="A52" s="96" t="s">
        <v>212</v>
      </c>
      <c r="B52" s="105" t="s">
        <v>209</v>
      </c>
      <c r="C52" s="105"/>
      <c r="D52" s="105"/>
      <c r="E52" s="70">
        <f>E49-E51</f>
        <v>12568272087</v>
      </c>
    </row>
    <row r="53" spans="1:5" x14ac:dyDescent="0.35">
      <c r="A53" s="96"/>
      <c r="B53" s="105" t="s">
        <v>210</v>
      </c>
      <c r="C53" s="105"/>
      <c r="D53" s="105"/>
      <c r="E53" s="70">
        <f>E50</f>
        <v>3601336039</v>
      </c>
    </row>
  </sheetData>
  <mergeCells count="61">
    <mergeCell ref="A1:D1"/>
    <mergeCell ref="B49:D49"/>
    <mergeCell ref="B50:D50"/>
    <mergeCell ref="A49:A50"/>
    <mergeCell ref="B51:D51"/>
    <mergeCell ref="A36:A40"/>
    <mergeCell ref="B36:B39"/>
    <mergeCell ref="C36:D36"/>
    <mergeCell ref="C37:D37"/>
    <mergeCell ref="C38:D38"/>
    <mergeCell ref="C39:D39"/>
    <mergeCell ref="B40:D40"/>
    <mergeCell ref="A29:A35"/>
    <mergeCell ref="B29:B30"/>
    <mergeCell ref="C29:D29"/>
    <mergeCell ref="C30:D30"/>
    <mergeCell ref="A52:A53"/>
    <mergeCell ref="B52:D52"/>
    <mergeCell ref="B53:D53"/>
    <mergeCell ref="A41:A48"/>
    <mergeCell ref="B41:B44"/>
    <mergeCell ref="C41:D41"/>
    <mergeCell ref="C42:D42"/>
    <mergeCell ref="C44:D44"/>
    <mergeCell ref="B45:B47"/>
    <mergeCell ref="C45:C46"/>
    <mergeCell ref="C47:D47"/>
    <mergeCell ref="B48:D48"/>
    <mergeCell ref="C43:D43"/>
    <mergeCell ref="C3:D3"/>
    <mergeCell ref="B4:B10"/>
    <mergeCell ref="C4:D4"/>
    <mergeCell ref="C10:D10"/>
    <mergeCell ref="B11:B17"/>
    <mergeCell ref="C11:C13"/>
    <mergeCell ref="C7:D7"/>
    <mergeCell ref="C5:D5"/>
    <mergeCell ref="C6:D6"/>
    <mergeCell ref="B35:D35"/>
    <mergeCell ref="C14:C16"/>
    <mergeCell ref="C17:D17"/>
    <mergeCell ref="B18:D18"/>
    <mergeCell ref="B31:B34"/>
    <mergeCell ref="C31:C33"/>
    <mergeCell ref="C34:D34"/>
    <mergeCell ref="A2:B2"/>
    <mergeCell ref="C8:D8"/>
    <mergeCell ref="C9:D9"/>
    <mergeCell ref="A19:A28"/>
    <mergeCell ref="B19:B24"/>
    <mergeCell ref="C19:D19"/>
    <mergeCell ref="C21:D21"/>
    <mergeCell ref="C22:D22"/>
    <mergeCell ref="C23:D23"/>
    <mergeCell ref="C24:D24"/>
    <mergeCell ref="B25:B27"/>
    <mergeCell ref="C25:C26"/>
    <mergeCell ref="C27:D27"/>
    <mergeCell ref="B28:D28"/>
    <mergeCell ref="C20:D20"/>
    <mergeCell ref="A4:A18"/>
  </mergeCells>
  <phoneticPr fontId="1"/>
  <pageMargins left="0.59055118110236227" right="0.39370078740157483" top="0.39370078740157483" bottom="0.39370078740157483" header="0.19685039370078741" footer="0.19685039370078741"/>
  <pageSetup paperSize="9" scale="84" orientation="portrait" r:id="rId1"/>
  <headerFooter>
    <oddHeader>&amp;R&amp;9&amp;D</oddHeader>
    <oddFooter>&amp;C&amp;9&amp;P/&amp;N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"/>
  <sheetViews>
    <sheetView workbookViewId="0">
      <selection activeCell="F6" sqref="F6"/>
    </sheetView>
  </sheetViews>
  <sheetFormatPr defaultColWidth="8.875" defaultRowHeight="20.25" customHeight="1" x14ac:dyDescent="0.4"/>
  <cols>
    <col min="1" max="1" width="23.375" style="2" customWidth="1"/>
    <col min="2" max="6" width="13.75" style="2" customWidth="1"/>
    <col min="7" max="7" width="12.875" style="2" bestFit="1" customWidth="1"/>
    <col min="8" max="8" width="12.125" style="2" bestFit="1" customWidth="1"/>
    <col min="9" max="16384" width="8.875" style="2"/>
  </cols>
  <sheetData>
    <row r="1" spans="1:6" ht="20.25" customHeight="1" x14ac:dyDescent="0.4">
      <c r="A1" s="48" t="s">
        <v>232</v>
      </c>
      <c r="B1" s="48"/>
      <c r="C1" s="48"/>
      <c r="D1" s="48"/>
      <c r="E1" s="48"/>
      <c r="F1" s="51" t="s">
        <v>99</v>
      </c>
    </row>
    <row r="2" spans="1:6" ht="20.25" customHeight="1" x14ac:dyDescent="0.4">
      <c r="A2" s="106" t="s">
        <v>80</v>
      </c>
      <c r="B2" s="108" t="s">
        <v>88</v>
      </c>
      <c r="C2" s="108" t="s">
        <v>129</v>
      </c>
      <c r="D2" s="108"/>
      <c r="E2" s="108"/>
      <c r="F2" s="108"/>
    </row>
    <row r="3" spans="1:6" ht="20.25" customHeight="1" x14ac:dyDescent="0.4">
      <c r="A3" s="106"/>
      <c r="B3" s="108"/>
      <c r="C3" s="108" t="s">
        <v>96</v>
      </c>
      <c r="D3" s="108" t="s">
        <v>130</v>
      </c>
      <c r="E3" s="108" t="s">
        <v>95</v>
      </c>
      <c r="F3" s="108" t="s">
        <v>29</v>
      </c>
    </row>
    <row r="4" spans="1:6" ht="20.25" customHeight="1" thickBot="1" x14ac:dyDescent="0.45">
      <c r="A4" s="107"/>
      <c r="B4" s="109"/>
      <c r="C4" s="109"/>
      <c r="D4" s="109"/>
      <c r="E4" s="109"/>
      <c r="F4" s="109"/>
    </row>
    <row r="5" spans="1:6" ht="20.25" customHeight="1" thickTop="1" x14ac:dyDescent="0.4">
      <c r="A5" s="12" t="s">
        <v>100</v>
      </c>
      <c r="B5" s="16">
        <v>16689717906</v>
      </c>
      <c r="C5" s="16">
        <f>C9-C8-C7-C6</f>
        <v>3543587039</v>
      </c>
      <c r="D5" s="16">
        <f>D9-D6</f>
        <v>641771810</v>
      </c>
      <c r="E5" s="16">
        <f>E9-E7-E6</f>
        <v>10185991280</v>
      </c>
      <c r="F5" s="16">
        <f>B5-C5-D5-E5</f>
        <v>2318367777</v>
      </c>
    </row>
    <row r="6" spans="1:6" ht="20.25" customHeight="1" x14ac:dyDescent="0.4">
      <c r="A6" s="12" t="s">
        <v>131</v>
      </c>
      <c r="B6" s="16">
        <v>880759828</v>
      </c>
      <c r="C6" s="16">
        <v>57749000</v>
      </c>
      <c r="D6" s="16">
        <v>90428190</v>
      </c>
      <c r="E6" s="16">
        <f>B6-C6-D6</f>
        <v>732582638</v>
      </c>
      <c r="F6" s="16">
        <v>0</v>
      </c>
    </row>
    <row r="7" spans="1:6" ht="20.25" customHeight="1" x14ac:dyDescent="0.4">
      <c r="A7" s="12" t="s">
        <v>132</v>
      </c>
      <c r="B7" s="16">
        <v>657748465</v>
      </c>
      <c r="C7" s="16">
        <v>0</v>
      </c>
      <c r="D7" s="16">
        <v>0</v>
      </c>
      <c r="E7" s="16">
        <f>B7</f>
        <v>657748465</v>
      </c>
      <c r="F7" s="16"/>
    </row>
    <row r="8" spans="1:6" ht="20.25" customHeight="1" x14ac:dyDescent="0.4">
      <c r="A8" s="12" t="s">
        <v>29</v>
      </c>
      <c r="B8" s="16">
        <v>0</v>
      </c>
      <c r="C8" s="16">
        <v>0</v>
      </c>
      <c r="D8" s="16">
        <v>0</v>
      </c>
      <c r="E8" s="16"/>
      <c r="F8" s="16"/>
    </row>
    <row r="9" spans="1:6" ht="20.25" customHeight="1" x14ac:dyDescent="0.4">
      <c r="A9" s="13" t="s">
        <v>9</v>
      </c>
      <c r="B9" s="16">
        <f>SUM(B5:B8)</f>
        <v>18228226199</v>
      </c>
      <c r="C9" s="16">
        <v>3601336039</v>
      </c>
      <c r="D9" s="16">
        <v>732200000</v>
      </c>
      <c r="E9" s="16">
        <f>12568272087-991949704</f>
        <v>11576322383</v>
      </c>
      <c r="F9" s="16">
        <f t="shared" ref="F9" si="0">SUM(F5:F8)</f>
        <v>2318367777</v>
      </c>
    </row>
  </sheetData>
  <mergeCells count="7">
    <mergeCell ref="A2:A4"/>
    <mergeCell ref="B2:B4"/>
    <mergeCell ref="C2:F2"/>
    <mergeCell ref="C3:C4"/>
    <mergeCell ref="D3:D4"/>
    <mergeCell ref="E3:E4"/>
    <mergeCell ref="F3:F4"/>
  </mergeCells>
  <phoneticPr fontId="1"/>
  <printOptions horizontalCentered="1"/>
  <pageMargins left="0.59055118110236227" right="0.39370078740157483" top="0.39370078740157483" bottom="0.39370078740157483" header="0.19685039370078741" footer="0.19685039370078741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"/>
  <sheetViews>
    <sheetView tabSelected="1" workbookViewId="0">
      <selection activeCell="B9" sqref="B9"/>
    </sheetView>
  </sheetViews>
  <sheetFormatPr defaultColWidth="8.875" defaultRowHeight="15.75" x14ac:dyDescent="0.35"/>
  <cols>
    <col min="1" max="1" width="18.625" style="1" bestFit="1" customWidth="1"/>
    <col min="2" max="2" width="40.875" style="1" customWidth="1"/>
    <col min="3" max="16384" width="8.875" style="1"/>
  </cols>
  <sheetData>
    <row r="1" spans="1:4" ht="19.5" x14ac:dyDescent="0.4">
      <c r="A1" s="71" t="s">
        <v>233</v>
      </c>
      <c r="B1" s="71"/>
      <c r="C1" s="71"/>
      <c r="D1" s="71"/>
    </row>
    <row r="2" spans="1:4" ht="19.5" x14ac:dyDescent="0.4">
      <c r="A2" s="54" t="s">
        <v>256</v>
      </c>
      <c r="B2" s="57" t="s">
        <v>24</v>
      </c>
    </row>
    <row r="3" spans="1:4" ht="22.5" customHeight="1" x14ac:dyDescent="0.35">
      <c r="A3" s="55" t="s">
        <v>25</v>
      </c>
      <c r="B3" s="55" t="s">
        <v>84</v>
      </c>
    </row>
    <row r="4" spans="1:4" ht="18" customHeight="1" x14ac:dyDescent="0.35">
      <c r="A4" s="14" t="s">
        <v>257</v>
      </c>
      <c r="B4" s="15">
        <v>450579242</v>
      </c>
    </row>
    <row r="5" spans="1:4" ht="18" customHeight="1" x14ac:dyDescent="0.35">
      <c r="A5" s="62" t="s">
        <v>9</v>
      </c>
      <c r="B5" s="58">
        <f>SUM(B4:B4)</f>
        <v>450579242</v>
      </c>
    </row>
    <row r="6" spans="1:4" ht="18" customHeight="1" x14ac:dyDescent="0.35">
      <c r="B6" s="67"/>
    </row>
    <row r="7" spans="1:4" ht="18" customHeight="1" x14ac:dyDescent="0.35">
      <c r="B7" s="67"/>
    </row>
    <row r="8" spans="1:4" ht="18" customHeight="1" x14ac:dyDescent="0.35"/>
    <row r="9" spans="1:4" ht="18" customHeight="1" x14ac:dyDescent="0.35"/>
  </sheetData>
  <mergeCells count="1">
    <mergeCell ref="A1:D1"/>
  </mergeCells>
  <phoneticPr fontId="1"/>
  <pageMargins left="0.59055118110236227" right="0.39370078740157483" top="0.39370078740157483" bottom="0.39370078740157483" header="0.19685039370078741" footer="0.19685039370078741"/>
  <pageSetup paperSize="9" orientation="landscape" r:id="rId1"/>
  <headerFooter>
    <oddHeader>&amp;R&amp;9&amp;D</oddHeader>
    <oddFooter>&amp;C&amp;9&amp;P/&amp;N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21"/>
  <sheetViews>
    <sheetView workbookViewId="0">
      <selection activeCell="A23" sqref="A23"/>
    </sheetView>
  </sheetViews>
  <sheetFormatPr defaultColWidth="8.875" defaultRowHeight="15.75" x14ac:dyDescent="0.35"/>
  <cols>
    <col min="1" max="1" width="22.375" style="1" customWidth="1"/>
    <col min="2" max="9" width="13.75" style="1" customWidth="1"/>
    <col min="10" max="10" width="15.875" style="1" customWidth="1"/>
    <col min="11" max="16384" width="8.875" style="1"/>
  </cols>
  <sheetData>
    <row r="2" spans="1:9" ht="19.5" x14ac:dyDescent="0.35">
      <c r="A2" s="72" t="s">
        <v>219</v>
      </c>
      <c r="B2" s="72"/>
      <c r="C2" s="72"/>
      <c r="D2" s="49"/>
      <c r="E2" s="49"/>
      <c r="F2" s="49"/>
      <c r="G2" s="49"/>
      <c r="H2" s="49"/>
      <c r="I2" s="50" t="s">
        <v>99</v>
      </c>
    </row>
    <row r="3" spans="1:9" ht="31.5" x14ac:dyDescent="0.35">
      <c r="A3" s="10" t="s">
        <v>80</v>
      </c>
      <c r="B3" s="11" t="s">
        <v>122</v>
      </c>
      <c r="C3" s="10" t="s">
        <v>123</v>
      </c>
      <c r="D3" s="10" t="s">
        <v>124</v>
      </c>
      <c r="E3" s="10" t="s">
        <v>125</v>
      </c>
      <c r="F3" s="10" t="s">
        <v>126</v>
      </c>
      <c r="G3" s="10" t="s">
        <v>127</v>
      </c>
      <c r="H3" s="10" t="s">
        <v>128</v>
      </c>
      <c r="I3" s="10" t="s">
        <v>9</v>
      </c>
    </row>
    <row r="4" spans="1:9" x14ac:dyDescent="0.35">
      <c r="A4" s="24" t="s">
        <v>111</v>
      </c>
      <c r="B4" s="38">
        <f>SUM(B5:B13)</f>
        <v>139786688</v>
      </c>
      <c r="C4" s="38">
        <f t="shared" ref="C4:H4" si="0">SUM(C5:C13)</f>
        <v>17128724553</v>
      </c>
      <c r="D4" s="38">
        <f t="shared" si="0"/>
        <v>4068512688</v>
      </c>
      <c r="E4" s="38">
        <f t="shared" si="0"/>
        <v>338987422</v>
      </c>
      <c r="F4" s="38">
        <f t="shared" si="0"/>
        <v>198870313</v>
      </c>
      <c r="G4" s="38">
        <f t="shared" si="0"/>
        <v>118905509</v>
      </c>
      <c r="H4" s="38">
        <f t="shared" si="0"/>
        <v>3304407810</v>
      </c>
      <c r="I4" s="38">
        <f>SUM(B4:H4)</f>
        <v>25298194983</v>
      </c>
    </row>
    <row r="5" spans="1:9" x14ac:dyDescent="0.35">
      <c r="A5" s="24" t="s">
        <v>112</v>
      </c>
      <c r="B5" s="38">
        <v>85969486</v>
      </c>
      <c r="C5" s="38">
        <v>10443369207</v>
      </c>
      <c r="D5" s="38">
        <v>1542201642</v>
      </c>
      <c r="E5" s="38">
        <v>252428983</v>
      </c>
      <c r="F5" s="38">
        <v>197792664</v>
      </c>
      <c r="G5" s="38">
        <v>27223411</v>
      </c>
      <c r="H5" s="38">
        <v>1987713611</v>
      </c>
      <c r="I5" s="38">
        <f t="shared" ref="I5:I21" si="1">SUM(B5:H5)</f>
        <v>14536699004</v>
      </c>
    </row>
    <row r="6" spans="1:9" x14ac:dyDescent="0.35">
      <c r="A6" s="24" t="s">
        <v>113</v>
      </c>
      <c r="B6" s="38">
        <v>0</v>
      </c>
      <c r="C6" s="38">
        <v>0</v>
      </c>
      <c r="D6" s="38">
        <v>0</v>
      </c>
      <c r="E6" s="38">
        <v>0</v>
      </c>
      <c r="F6" s="38">
        <v>0</v>
      </c>
      <c r="G6" s="38">
        <v>0</v>
      </c>
      <c r="H6" s="38">
        <v>0</v>
      </c>
      <c r="I6" s="38">
        <f t="shared" si="1"/>
        <v>0</v>
      </c>
    </row>
    <row r="7" spans="1:9" x14ac:dyDescent="0.35">
      <c r="A7" s="24" t="s">
        <v>114</v>
      </c>
      <c r="B7" s="38">
        <v>53817202</v>
      </c>
      <c r="C7" s="38">
        <v>6560721788</v>
      </c>
      <c r="D7" s="38">
        <v>2525263440</v>
      </c>
      <c r="E7" s="38">
        <v>86558439</v>
      </c>
      <c r="F7" s="38">
        <v>1077649</v>
      </c>
      <c r="G7" s="38">
        <v>39265522</v>
      </c>
      <c r="H7" s="38">
        <v>1316694199</v>
      </c>
      <c r="I7" s="38">
        <f t="shared" si="1"/>
        <v>10583398239</v>
      </c>
    </row>
    <row r="8" spans="1:9" x14ac:dyDescent="0.35">
      <c r="A8" s="24" t="s">
        <v>115</v>
      </c>
      <c r="B8" s="38">
        <v>0</v>
      </c>
      <c r="C8" s="38">
        <v>108942238</v>
      </c>
      <c r="D8" s="38">
        <v>6</v>
      </c>
      <c r="E8" s="38">
        <v>0</v>
      </c>
      <c r="F8" s="38">
        <v>0</v>
      </c>
      <c r="G8" s="38">
        <v>52416576</v>
      </c>
      <c r="H8" s="38">
        <v>0</v>
      </c>
      <c r="I8" s="38">
        <f t="shared" si="1"/>
        <v>161358820</v>
      </c>
    </row>
    <row r="9" spans="1:9" x14ac:dyDescent="0.35">
      <c r="A9" s="24" t="s">
        <v>116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f t="shared" si="1"/>
        <v>0</v>
      </c>
    </row>
    <row r="10" spans="1:9" x14ac:dyDescent="0.35">
      <c r="A10" s="24" t="s">
        <v>117</v>
      </c>
      <c r="B10" s="38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f t="shared" si="1"/>
        <v>0</v>
      </c>
    </row>
    <row r="11" spans="1:9" x14ac:dyDescent="0.35">
      <c r="A11" s="24" t="s">
        <v>118</v>
      </c>
      <c r="B11" s="38">
        <v>0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f t="shared" si="1"/>
        <v>0</v>
      </c>
    </row>
    <row r="12" spans="1:9" x14ac:dyDescent="0.35">
      <c r="A12" s="24" t="s">
        <v>139</v>
      </c>
      <c r="B12" s="38">
        <v>0</v>
      </c>
      <c r="C12" s="38">
        <v>0</v>
      </c>
      <c r="D12" s="38">
        <v>0</v>
      </c>
      <c r="E12" s="38">
        <v>0</v>
      </c>
      <c r="F12" s="38">
        <v>0</v>
      </c>
      <c r="G12" s="38">
        <v>0</v>
      </c>
      <c r="H12" s="38">
        <v>0</v>
      </c>
      <c r="I12" s="38">
        <f t="shared" si="1"/>
        <v>0</v>
      </c>
    </row>
    <row r="13" spans="1:9" x14ac:dyDescent="0.35">
      <c r="A13" s="24" t="s">
        <v>119</v>
      </c>
      <c r="B13" s="38">
        <v>0</v>
      </c>
      <c r="C13" s="38">
        <v>15691320</v>
      </c>
      <c r="D13" s="38">
        <v>1047600</v>
      </c>
      <c r="E13" s="38">
        <v>0</v>
      </c>
      <c r="F13" s="38">
        <v>0</v>
      </c>
      <c r="G13" s="38">
        <v>0</v>
      </c>
      <c r="H13" s="38">
        <v>0</v>
      </c>
      <c r="I13" s="38">
        <f t="shared" si="1"/>
        <v>16738920</v>
      </c>
    </row>
    <row r="14" spans="1:9" x14ac:dyDescent="0.35">
      <c r="A14" s="24" t="s">
        <v>120</v>
      </c>
      <c r="B14" s="38">
        <f>SUM(B15:B19)</f>
        <v>17447662392</v>
      </c>
      <c r="C14" s="38">
        <f>SUM(C15:C19)</f>
        <v>1058404</v>
      </c>
      <c r="D14" s="38">
        <f>SUM(D15:D19)</f>
        <v>55730070</v>
      </c>
      <c r="E14" s="38">
        <f t="shared" ref="E14:H14" si="2">SUM(E15:E19)</f>
        <v>0</v>
      </c>
      <c r="F14" s="38">
        <f t="shared" si="2"/>
        <v>0</v>
      </c>
      <c r="G14" s="38">
        <f t="shared" si="2"/>
        <v>0</v>
      </c>
      <c r="H14" s="38">
        <f t="shared" si="2"/>
        <v>31</v>
      </c>
      <c r="I14" s="38">
        <f>SUM(B14:H14)</f>
        <v>17504450897</v>
      </c>
    </row>
    <row r="15" spans="1:9" x14ac:dyDescent="0.35">
      <c r="A15" s="28" t="s">
        <v>112</v>
      </c>
      <c r="B15" s="38">
        <v>8544386683</v>
      </c>
      <c r="C15" s="38">
        <v>4</v>
      </c>
      <c r="D15" s="38">
        <v>54443149</v>
      </c>
      <c r="E15" s="38">
        <v>0</v>
      </c>
      <c r="F15" s="38">
        <v>0</v>
      </c>
      <c r="G15" s="38">
        <v>0</v>
      </c>
      <c r="H15" s="38">
        <v>31</v>
      </c>
      <c r="I15" s="38">
        <f>SUM(B15:H15)</f>
        <v>8598829867</v>
      </c>
    </row>
    <row r="16" spans="1:9" x14ac:dyDescent="0.35">
      <c r="A16" s="28" t="s">
        <v>114</v>
      </c>
      <c r="B16" s="38">
        <v>0</v>
      </c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f t="shared" si="1"/>
        <v>0</v>
      </c>
    </row>
    <row r="17" spans="1:9" x14ac:dyDescent="0.35">
      <c r="A17" s="28" t="s">
        <v>115</v>
      </c>
      <c r="B17" s="38">
        <v>8807644256</v>
      </c>
      <c r="C17" s="38">
        <v>1058400</v>
      </c>
      <c r="D17" s="38">
        <v>1286921</v>
      </c>
      <c r="E17" s="38">
        <v>0</v>
      </c>
      <c r="F17" s="38">
        <v>0</v>
      </c>
      <c r="G17" s="38">
        <v>0</v>
      </c>
      <c r="H17" s="38">
        <v>0</v>
      </c>
      <c r="I17" s="38">
        <f t="shared" si="1"/>
        <v>8809989577</v>
      </c>
    </row>
    <row r="18" spans="1:9" x14ac:dyDescent="0.35">
      <c r="A18" s="28" t="s">
        <v>139</v>
      </c>
      <c r="B18" s="38">
        <v>0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f t="shared" si="1"/>
        <v>0</v>
      </c>
    </row>
    <row r="19" spans="1:9" x14ac:dyDescent="0.35">
      <c r="A19" s="28" t="s">
        <v>119</v>
      </c>
      <c r="B19" s="38">
        <v>95631453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f t="shared" si="1"/>
        <v>95631453</v>
      </c>
    </row>
    <row r="20" spans="1:9" x14ac:dyDescent="0.35">
      <c r="A20" s="24" t="s">
        <v>121</v>
      </c>
      <c r="B20" s="38">
        <v>1</v>
      </c>
      <c r="C20" s="38">
        <v>102611770</v>
      </c>
      <c r="D20" s="38">
        <v>2566416</v>
      </c>
      <c r="E20" s="38">
        <v>19096851</v>
      </c>
      <c r="F20" s="38">
        <v>0</v>
      </c>
      <c r="G20" s="38">
        <v>15246688</v>
      </c>
      <c r="H20" s="38">
        <v>165534424</v>
      </c>
      <c r="I20" s="38">
        <f t="shared" si="1"/>
        <v>305056150</v>
      </c>
    </row>
    <row r="21" spans="1:9" x14ac:dyDescent="0.35">
      <c r="A21" s="24" t="s">
        <v>9</v>
      </c>
      <c r="B21" s="38">
        <f>B4+B14+B20</f>
        <v>17587449081</v>
      </c>
      <c r="C21" s="38">
        <f>C4+C14+C20</f>
        <v>17232394727</v>
      </c>
      <c r="D21" s="38">
        <f t="shared" ref="D21:H21" si="3">D4+D14+D20</f>
        <v>4126809174</v>
      </c>
      <c r="E21" s="38">
        <f t="shared" si="3"/>
        <v>358084273</v>
      </c>
      <c r="F21" s="38">
        <f t="shared" si="3"/>
        <v>198870313</v>
      </c>
      <c r="G21" s="38">
        <f t="shared" si="3"/>
        <v>134152197</v>
      </c>
      <c r="H21" s="38">
        <f t="shared" si="3"/>
        <v>3469942265</v>
      </c>
      <c r="I21" s="38">
        <f t="shared" si="1"/>
        <v>43107702030</v>
      </c>
    </row>
  </sheetData>
  <mergeCells count="1">
    <mergeCell ref="A2:C2"/>
  </mergeCells>
  <phoneticPr fontId="1"/>
  <pageMargins left="0.59055118110236227" right="0.39370078740157483" top="0.39370078740157483" bottom="0.39370078740157483" header="0.19685039370078741" footer="0.19685039370078741"/>
  <pageSetup paperSize="9" scale="95" orientation="landscape" r:id="rId1"/>
  <headerFooter>
    <oddFooter>&amp;C&amp;9&amp;P/&amp;N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zoomScale="70" zoomScaleNormal="70" workbookViewId="0">
      <selection activeCell="A27" sqref="A27"/>
    </sheetView>
  </sheetViews>
  <sheetFormatPr defaultColWidth="8.875" defaultRowHeight="15.75" x14ac:dyDescent="0.35"/>
  <cols>
    <col min="1" max="1" width="35.5" style="1" bestFit="1" customWidth="1"/>
    <col min="2" max="11" width="15.375" style="1" customWidth="1"/>
    <col min="12" max="16384" width="8.875" style="1"/>
  </cols>
  <sheetData>
    <row r="1" spans="1:11" ht="19.5" x14ac:dyDescent="0.4">
      <c r="A1" s="54" t="s">
        <v>220</v>
      </c>
    </row>
    <row r="2" spans="1:11" ht="16.5" x14ac:dyDescent="0.35">
      <c r="A2" s="53" t="s">
        <v>0</v>
      </c>
      <c r="H2" s="57" t="s">
        <v>24</v>
      </c>
    </row>
    <row r="3" spans="1:11" ht="47.25" x14ac:dyDescent="0.35">
      <c r="A3" s="55" t="s">
        <v>1</v>
      </c>
      <c r="B3" s="56" t="s">
        <v>2</v>
      </c>
      <c r="C3" s="56" t="s">
        <v>3</v>
      </c>
      <c r="D3" s="56" t="s">
        <v>4</v>
      </c>
      <c r="E3" s="56" t="s">
        <v>5</v>
      </c>
      <c r="F3" s="56" t="s">
        <v>6</v>
      </c>
      <c r="G3" s="56" t="s">
        <v>7</v>
      </c>
      <c r="H3" s="56" t="s">
        <v>8</v>
      </c>
    </row>
    <row r="4" spans="1:11" ht="18" customHeight="1" x14ac:dyDescent="0.35">
      <c r="A4" s="63"/>
      <c r="B4" s="58"/>
      <c r="C4" s="58"/>
      <c r="D4" s="58"/>
      <c r="E4" s="58"/>
      <c r="F4" s="58"/>
      <c r="G4" s="58"/>
      <c r="H4" s="58"/>
    </row>
    <row r="5" spans="1:11" ht="18" customHeight="1" x14ac:dyDescent="0.35">
      <c r="A5" s="63"/>
      <c r="B5" s="58"/>
      <c r="C5" s="58"/>
      <c r="D5" s="58"/>
      <c r="E5" s="58"/>
      <c r="F5" s="58"/>
      <c r="G5" s="58"/>
      <c r="H5" s="58"/>
    </row>
    <row r="6" spans="1:11" ht="18" customHeight="1" x14ac:dyDescent="0.35">
      <c r="A6" s="62" t="s">
        <v>9</v>
      </c>
      <c r="B6" s="58"/>
      <c r="C6" s="58"/>
      <c r="D6" s="58"/>
      <c r="E6" s="58"/>
      <c r="F6" s="58"/>
      <c r="G6" s="58"/>
      <c r="H6" s="58"/>
    </row>
    <row r="8" spans="1:11" ht="18.75" x14ac:dyDescent="0.4">
      <c r="A8" s="73" t="s">
        <v>10</v>
      </c>
      <c r="B8" s="73"/>
      <c r="C8" s="73"/>
      <c r="J8" s="3" t="s">
        <v>24</v>
      </c>
    </row>
    <row r="9" spans="1:11" ht="47.25" x14ac:dyDescent="0.35">
      <c r="A9" s="55" t="s">
        <v>11</v>
      </c>
      <c r="B9" s="56" t="s">
        <v>12</v>
      </c>
      <c r="C9" s="56" t="s">
        <v>13</v>
      </c>
      <c r="D9" s="56" t="s">
        <v>14</v>
      </c>
      <c r="E9" s="56" t="s">
        <v>15</v>
      </c>
      <c r="F9" s="56" t="s">
        <v>16</v>
      </c>
      <c r="G9" s="56" t="s">
        <v>17</v>
      </c>
      <c r="H9" s="56" t="s">
        <v>18</v>
      </c>
      <c r="I9" s="56" t="s">
        <v>19</v>
      </c>
      <c r="J9" s="56" t="s">
        <v>8</v>
      </c>
    </row>
    <row r="10" spans="1:11" ht="18" customHeight="1" x14ac:dyDescent="0.35">
      <c r="A10" s="63" t="s">
        <v>140</v>
      </c>
      <c r="B10" s="58">
        <v>3000000</v>
      </c>
      <c r="C10" s="58">
        <v>1498739125</v>
      </c>
      <c r="D10" s="58">
        <v>1477875205</v>
      </c>
      <c r="E10" s="58">
        <f>C10-D10</f>
        <v>20863920</v>
      </c>
      <c r="F10" s="58">
        <v>15000000</v>
      </c>
      <c r="G10" s="21">
        <f>B10/F10</f>
        <v>0.2</v>
      </c>
      <c r="H10" s="58">
        <f>E10*G10</f>
        <v>4172784</v>
      </c>
      <c r="I10" s="15">
        <v>0</v>
      </c>
      <c r="J10" s="58">
        <v>3000000</v>
      </c>
    </row>
    <row r="11" spans="1:11" ht="18" customHeight="1" x14ac:dyDescent="0.35">
      <c r="A11" s="63" t="s">
        <v>141</v>
      </c>
      <c r="B11" s="58">
        <v>10000000</v>
      </c>
      <c r="C11" s="58">
        <v>190473647</v>
      </c>
      <c r="D11" s="58">
        <v>97876446</v>
      </c>
      <c r="E11" s="58">
        <f>C11-D11</f>
        <v>92597201</v>
      </c>
      <c r="F11" s="58">
        <v>10000000</v>
      </c>
      <c r="G11" s="21">
        <f>B11/F11</f>
        <v>1</v>
      </c>
      <c r="H11" s="58">
        <f>E11*G11</f>
        <v>92597201</v>
      </c>
      <c r="I11" s="15">
        <v>0</v>
      </c>
      <c r="J11" s="58">
        <v>10000000</v>
      </c>
    </row>
    <row r="12" spans="1:11" ht="18" customHeight="1" x14ac:dyDescent="0.35">
      <c r="A12" s="62" t="s">
        <v>9</v>
      </c>
      <c r="B12" s="58">
        <f>SUM(B10:B11)</f>
        <v>13000000</v>
      </c>
      <c r="C12" s="58">
        <f>SUM(C10:C11)</f>
        <v>1689212772</v>
      </c>
      <c r="D12" s="58">
        <f t="shared" ref="D12:J12" si="0">SUM(D10:D11)</f>
        <v>1575751651</v>
      </c>
      <c r="E12" s="58">
        <f t="shared" si="0"/>
        <v>113461121</v>
      </c>
      <c r="F12" s="58">
        <f t="shared" si="0"/>
        <v>25000000</v>
      </c>
      <c r="G12" s="25"/>
      <c r="H12" s="58">
        <f t="shared" si="0"/>
        <v>96769985</v>
      </c>
      <c r="I12" s="58">
        <f t="shared" si="0"/>
        <v>0</v>
      </c>
      <c r="J12" s="58">
        <f t="shared" si="0"/>
        <v>13000000</v>
      </c>
    </row>
    <row r="14" spans="1:11" ht="18.75" x14ac:dyDescent="0.4">
      <c r="A14" s="73" t="s">
        <v>20</v>
      </c>
      <c r="B14" s="73"/>
      <c r="C14" s="73"/>
      <c r="K14" s="3" t="s">
        <v>24</v>
      </c>
    </row>
    <row r="15" spans="1:11" ht="47.25" x14ac:dyDescent="0.35">
      <c r="A15" s="55" t="s">
        <v>11</v>
      </c>
      <c r="B15" s="56" t="s">
        <v>21</v>
      </c>
      <c r="C15" s="56" t="s">
        <v>13</v>
      </c>
      <c r="D15" s="56" t="s">
        <v>14</v>
      </c>
      <c r="E15" s="56" t="s">
        <v>15</v>
      </c>
      <c r="F15" s="56" t="s">
        <v>16</v>
      </c>
      <c r="G15" s="56" t="s">
        <v>17</v>
      </c>
      <c r="H15" s="56" t="s">
        <v>18</v>
      </c>
      <c r="I15" s="56" t="s">
        <v>22</v>
      </c>
      <c r="J15" s="56" t="s">
        <v>23</v>
      </c>
      <c r="K15" s="56" t="s">
        <v>8</v>
      </c>
    </row>
    <row r="16" spans="1:11" ht="18" customHeight="1" x14ac:dyDescent="0.35">
      <c r="A16" s="63" t="s">
        <v>142</v>
      </c>
      <c r="B16" s="58">
        <v>1600000</v>
      </c>
      <c r="C16" s="58">
        <v>24755829000000</v>
      </c>
      <c r="D16" s="58">
        <v>24488401000000</v>
      </c>
      <c r="E16" s="58">
        <f>C16-D16</f>
        <v>267428000000</v>
      </c>
      <c r="F16" s="58">
        <v>16602000000</v>
      </c>
      <c r="G16" s="21">
        <f>B16/F16</f>
        <v>9.6373930851704616E-5</v>
      </c>
      <c r="H16" s="58">
        <f>E16*G16</f>
        <v>25773087.579809662</v>
      </c>
      <c r="I16" s="15">
        <v>0</v>
      </c>
      <c r="J16" s="58">
        <f t="shared" ref="J16:J23" si="1">B16-I16</f>
        <v>1600000</v>
      </c>
      <c r="K16" s="58">
        <v>1600000</v>
      </c>
    </row>
    <row r="17" spans="1:11" ht="18" customHeight="1" x14ac:dyDescent="0.35">
      <c r="A17" s="63" t="s">
        <v>143</v>
      </c>
      <c r="B17" s="58">
        <v>150000</v>
      </c>
      <c r="C17" s="58">
        <v>491528660</v>
      </c>
      <c r="D17" s="58">
        <v>66663087</v>
      </c>
      <c r="E17" s="58">
        <f t="shared" ref="E17:E23" si="2">C17-D17</f>
        <v>424865573</v>
      </c>
      <c r="F17" s="58">
        <v>314595000</v>
      </c>
      <c r="G17" s="21">
        <f t="shared" ref="G17:G23" si="3">B17/F17</f>
        <v>4.7680350927382828E-4</v>
      </c>
      <c r="H17" s="58">
        <f t="shared" ref="H17:H23" si="4">E17*G17</f>
        <v>202577.39617603587</v>
      </c>
      <c r="I17" s="15">
        <v>0</v>
      </c>
      <c r="J17" s="58">
        <f t="shared" si="1"/>
        <v>150000</v>
      </c>
      <c r="K17" s="58">
        <v>150000</v>
      </c>
    </row>
    <row r="18" spans="1:11" ht="18" customHeight="1" x14ac:dyDescent="0.35">
      <c r="A18" s="63" t="s">
        <v>146</v>
      </c>
      <c r="B18" s="58">
        <v>210000</v>
      </c>
      <c r="C18" s="58">
        <v>4344606222</v>
      </c>
      <c r="D18" s="58">
        <v>147539486</v>
      </c>
      <c r="E18" s="58">
        <f t="shared" si="2"/>
        <v>4197066736</v>
      </c>
      <c r="F18" s="58">
        <v>2450770000</v>
      </c>
      <c r="G18" s="21">
        <f t="shared" si="3"/>
        <v>8.5687355402587752E-5</v>
      </c>
      <c r="H18" s="58">
        <f t="shared" si="4"/>
        <v>359635.54905601096</v>
      </c>
      <c r="I18" s="15">
        <v>0</v>
      </c>
      <c r="J18" s="58">
        <f t="shared" si="1"/>
        <v>210000</v>
      </c>
      <c r="K18" s="58">
        <v>210000</v>
      </c>
    </row>
    <row r="19" spans="1:11" ht="18" customHeight="1" x14ac:dyDescent="0.35">
      <c r="A19" s="63" t="s">
        <v>144</v>
      </c>
      <c r="B19" s="58">
        <v>40000</v>
      </c>
      <c r="C19" s="58">
        <v>234532931</v>
      </c>
      <c r="D19" s="58">
        <v>37793993</v>
      </c>
      <c r="E19" s="58">
        <f t="shared" si="2"/>
        <v>196738938</v>
      </c>
      <c r="F19" s="58">
        <v>132660000</v>
      </c>
      <c r="G19" s="21">
        <f t="shared" si="3"/>
        <v>3.0152268958239106E-4</v>
      </c>
      <c r="H19" s="58">
        <f t="shared" si="4"/>
        <v>59321.253731343277</v>
      </c>
      <c r="I19" s="15">
        <v>0</v>
      </c>
      <c r="J19" s="58">
        <f t="shared" si="1"/>
        <v>40000</v>
      </c>
      <c r="K19" s="58">
        <v>40000</v>
      </c>
    </row>
    <row r="20" spans="1:11" ht="18" customHeight="1" x14ac:dyDescent="0.35">
      <c r="A20" s="63" t="s">
        <v>145</v>
      </c>
      <c r="B20" s="58">
        <v>208000</v>
      </c>
      <c r="C20" s="58">
        <v>3922809174</v>
      </c>
      <c r="D20" s="58">
        <v>3445525704</v>
      </c>
      <c r="E20" s="58">
        <f t="shared" si="2"/>
        <v>477283470</v>
      </c>
      <c r="F20" s="58">
        <v>222854176</v>
      </c>
      <c r="G20" s="21">
        <f t="shared" si="3"/>
        <v>9.3334575879789662E-4</v>
      </c>
      <c r="H20" s="58">
        <f t="shared" si="4"/>
        <v>445470.50246884313</v>
      </c>
      <c r="I20" s="15">
        <v>0</v>
      </c>
      <c r="J20" s="58">
        <f t="shared" si="1"/>
        <v>208000</v>
      </c>
      <c r="K20" s="58">
        <v>208000</v>
      </c>
    </row>
    <row r="21" spans="1:11" ht="18" customHeight="1" x14ac:dyDescent="0.35">
      <c r="A21" s="63" t="s">
        <v>147</v>
      </c>
      <c r="B21" s="58">
        <v>50000</v>
      </c>
      <c r="C21" s="58">
        <v>4137424652</v>
      </c>
      <c r="D21" s="58">
        <v>1532559341</v>
      </c>
      <c r="E21" s="58">
        <f t="shared" si="2"/>
        <v>2604865311</v>
      </c>
      <c r="F21" s="58">
        <v>400000000</v>
      </c>
      <c r="G21" s="21">
        <f t="shared" si="3"/>
        <v>1.25E-4</v>
      </c>
      <c r="H21" s="58">
        <f t="shared" si="4"/>
        <v>325608.16387500003</v>
      </c>
      <c r="I21" s="15">
        <v>0</v>
      </c>
      <c r="J21" s="58">
        <f t="shared" si="1"/>
        <v>50000</v>
      </c>
      <c r="K21" s="58">
        <v>50000</v>
      </c>
    </row>
    <row r="22" spans="1:11" ht="18" customHeight="1" x14ac:dyDescent="0.35">
      <c r="A22" s="63" t="s">
        <v>148</v>
      </c>
      <c r="B22" s="58">
        <v>620000</v>
      </c>
      <c r="C22" s="58">
        <v>1607057669</v>
      </c>
      <c r="D22" s="58">
        <v>12976547</v>
      </c>
      <c r="E22" s="58">
        <f t="shared" si="2"/>
        <v>1594081122</v>
      </c>
      <c r="F22" s="58">
        <v>1500000000</v>
      </c>
      <c r="G22" s="21">
        <f t="shared" si="3"/>
        <v>4.1333333333333332E-4</v>
      </c>
      <c r="H22" s="58">
        <f t="shared" si="4"/>
        <v>658886.86375999998</v>
      </c>
      <c r="I22" s="15">
        <v>0</v>
      </c>
      <c r="J22" s="58">
        <f t="shared" si="1"/>
        <v>620000</v>
      </c>
      <c r="K22" s="58">
        <v>620000</v>
      </c>
    </row>
    <row r="23" spans="1:11" ht="18" customHeight="1" x14ac:dyDescent="0.35">
      <c r="A23" s="63" t="s">
        <v>149</v>
      </c>
      <c r="B23" s="58">
        <v>660000</v>
      </c>
      <c r="C23" s="58">
        <v>1820107791</v>
      </c>
      <c r="D23" s="58">
        <v>882321437</v>
      </c>
      <c r="E23" s="58">
        <f t="shared" si="2"/>
        <v>937786354</v>
      </c>
      <c r="F23" s="58">
        <v>700000000</v>
      </c>
      <c r="G23" s="21">
        <f t="shared" si="3"/>
        <v>9.4285714285714285E-4</v>
      </c>
      <c r="H23" s="58">
        <f t="shared" si="4"/>
        <v>884198.56234285713</v>
      </c>
      <c r="I23" s="15">
        <v>0</v>
      </c>
      <c r="J23" s="58">
        <f t="shared" si="1"/>
        <v>660000</v>
      </c>
      <c r="K23" s="58">
        <v>660000</v>
      </c>
    </row>
    <row r="24" spans="1:11" ht="18" customHeight="1" x14ac:dyDescent="0.35">
      <c r="A24" s="62" t="s">
        <v>9</v>
      </c>
      <c r="B24" s="58">
        <f>SUM(B16:B23)</f>
        <v>3538000</v>
      </c>
      <c r="C24" s="58">
        <f t="shared" ref="C24:K24" si="5">SUM(C16:C23)</f>
        <v>24772387067099</v>
      </c>
      <c r="D24" s="58">
        <f t="shared" si="5"/>
        <v>24494526379595</v>
      </c>
      <c r="E24" s="58">
        <f t="shared" si="5"/>
        <v>277860687504</v>
      </c>
      <c r="F24" s="58">
        <f t="shared" si="5"/>
        <v>22322879176</v>
      </c>
      <c r="G24" s="25"/>
      <c r="H24" s="58">
        <f t="shared" si="5"/>
        <v>28708785.87121975</v>
      </c>
      <c r="I24" s="58">
        <f t="shared" si="5"/>
        <v>0</v>
      </c>
      <c r="J24" s="58">
        <f t="shared" si="5"/>
        <v>3538000</v>
      </c>
      <c r="K24" s="58">
        <f t="shared" si="5"/>
        <v>3538000</v>
      </c>
    </row>
  </sheetData>
  <mergeCells count="2">
    <mergeCell ref="A14:C14"/>
    <mergeCell ref="A8:C8"/>
  </mergeCells>
  <phoneticPr fontId="1"/>
  <pageMargins left="0.39370078740157483" right="0.39370078740157483" top="0.59055118110236227" bottom="0.39370078740157483" header="0.19685039370078741" footer="0.19685039370078741"/>
  <pageSetup paperSize="9" scale="67" orientation="landscape" r:id="rId1"/>
  <headerFooter>
    <oddHeader>&amp;R&amp;9&amp;D</oddHeader>
    <oddFooter>&amp;C&amp;9&amp;P/&amp;N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"/>
  <sheetViews>
    <sheetView workbookViewId="0">
      <selection activeCell="A13" sqref="A13:E13"/>
    </sheetView>
  </sheetViews>
  <sheetFormatPr defaultColWidth="8.875" defaultRowHeight="15.75" x14ac:dyDescent="0.35"/>
  <cols>
    <col min="1" max="1" width="28.875" style="1" bestFit="1" customWidth="1"/>
    <col min="2" max="7" width="17.875" style="1" customWidth="1"/>
    <col min="8" max="16384" width="8.875" style="1"/>
  </cols>
  <sheetData>
    <row r="1" spans="1:7" ht="19.5" x14ac:dyDescent="0.4">
      <c r="A1" s="54" t="s">
        <v>221</v>
      </c>
      <c r="G1" s="50" t="s">
        <v>24</v>
      </c>
    </row>
    <row r="2" spans="1:7" ht="31.5" x14ac:dyDescent="0.35">
      <c r="A2" s="4" t="s">
        <v>25</v>
      </c>
      <c r="B2" s="4" t="s">
        <v>26</v>
      </c>
      <c r="C2" s="4" t="s">
        <v>27</v>
      </c>
      <c r="D2" s="4" t="s">
        <v>28</v>
      </c>
      <c r="E2" s="4" t="s">
        <v>29</v>
      </c>
      <c r="F2" s="5" t="s">
        <v>30</v>
      </c>
      <c r="G2" s="5" t="s">
        <v>8</v>
      </c>
    </row>
    <row r="3" spans="1:7" ht="18" customHeight="1" x14ac:dyDescent="0.35">
      <c r="A3" s="63" t="s">
        <v>152</v>
      </c>
      <c r="B3" s="15">
        <v>1092518732</v>
      </c>
      <c r="C3" s="15" t="s">
        <v>151</v>
      </c>
      <c r="D3" s="15" t="s">
        <v>151</v>
      </c>
      <c r="E3" s="15" t="s">
        <v>234</v>
      </c>
      <c r="F3" s="15">
        <f>SUM(B3:E3)</f>
        <v>1092518732</v>
      </c>
      <c r="G3" s="15">
        <v>1092518732</v>
      </c>
    </row>
    <row r="4" spans="1:7" ht="18" customHeight="1" x14ac:dyDescent="0.35">
      <c r="A4" s="63" t="s">
        <v>153</v>
      </c>
      <c r="B4" s="15">
        <v>310149492</v>
      </c>
      <c r="C4" s="15" t="s">
        <v>151</v>
      </c>
      <c r="D4" s="15" t="s">
        <v>234</v>
      </c>
      <c r="E4" s="15" t="s">
        <v>151</v>
      </c>
      <c r="F4" s="15">
        <f t="shared" ref="F4:F8" si="0">SUM(B4:E4)</f>
        <v>310149492</v>
      </c>
      <c r="G4" s="15">
        <v>310149492</v>
      </c>
    </row>
    <row r="5" spans="1:7" ht="18" customHeight="1" x14ac:dyDescent="0.35">
      <c r="A5" s="63" t="s">
        <v>156</v>
      </c>
      <c r="B5" s="15">
        <v>3066134</v>
      </c>
      <c r="C5" s="15" t="s">
        <v>151</v>
      </c>
      <c r="D5" s="15" t="s">
        <v>151</v>
      </c>
      <c r="E5" s="15" t="s">
        <v>151</v>
      </c>
      <c r="F5" s="15">
        <f t="shared" si="0"/>
        <v>3066134</v>
      </c>
      <c r="G5" s="15">
        <v>3066134</v>
      </c>
    </row>
    <row r="6" spans="1:7" ht="18" customHeight="1" x14ac:dyDescent="0.35">
      <c r="A6" s="63" t="s">
        <v>154</v>
      </c>
      <c r="B6" s="15">
        <v>339734636</v>
      </c>
      <c r="C6" s="15" t="s">
        <v>151</v>
      </c>
      <c r="D6" s="15" t="s">
        <v>151</v>
      </c>
      <c r="E6" s="15" t="s">
        <v>151</v>
      </c>
      <c r="F6" s="15">
        <f t="shared" si="0"/>
        <v>339734636</v>
      </c>
      <c r="G6" s="15">
        <v>339734636</v>
      </c>
    </row>
    <row r="7" spans="1:7" ht="18" customHeight="1" x14ac:dyDescent="0.35">
      <c r="A7" s="63" t="s">
        <v>155</v>
      </c>
      <c r="B7" s="15">
        <v>10175901</v>
      </c>
      <c r="C7" s="15" t="s">
        <v>234</v>
      </c>
      <c r="D7" s="15" t="s">
        <v>234</v>
      </c>
      <c r="E7" s="15" t="s">
        <v>234</v>
      </c>
      <c r="F7" s="15">
        <f t="shared" si="0"/>
        <v>10175901</v>
      </c>
      <c r="G7" s="15">
        <v>10175901</v>
      </c>
    </row>
    <row r="8" spans="1:7" ht="18" customHeight="1" x14ac:dyDescent="0.35">
      <c r="A8" s="63" t="s">
        <v>157</v>
      </c>
      <c r="B8" s="15">
        <v>101335956</v>
      </c>
      <c r="C8" s="15" t="s">
        <v>234</v>
      </c>
      <c r="D8" s="15">
        <v>173319288</v>
      </c>
      <c r="E8" s="15" t="s">
        <v>234</v>
      </c>
      <c r="F8" s="15">
        <f t="shared" si="0"/>
        <v>274655244</v>
      </c>
      <c r="G8" s="15">
        <v>101335956</v>
      </c>
    </row>
    <row r="9" spans="1:7" ht="18" customHeight="1" x14ac:dyDescent="0.35">
      <c r="A9" s="39" t="s">
        <v>190</v>
      </c>
      <c r="B9" s="15">
        <v>100674703</v>
      </c>
      <c r="C9" s="15" t="s">
        <v>165</v>
      </c>
      <c r="D9" s="15" t="s">
        <v>165</v>
      </c>
      <c r="E9" s="15" t="s">
        <v>165</v>
      </c>
      <c r="F9" s="15">
        <v>100674703</v>
      </c>
      <c r="G9" s="15">
        <v>100674703</v>
      </c>
    </row>
    <row r="10" spans="1:7" ht="18" customHeight="1" x14ac:dyDescent="0.35">
      <c r="A10" s="39" t="s">
        <v>191</v>
      </c>
      <c r="B10" s="15">
        <v>67531202</v>
      </c>
      <c r="C10" s="15" t="s">
        <v>193</v>
      </c>
      <c r="D10" s="15" t="s">
        <v>165</v>
      </c>
      <c r="E10" s="15" t="s">
        <v>165</v>
      </c>
      <c r="F10" s="15">
        <v>67531202</v>
      </c>
      <c r="G10" s="15">
        <v>67531202</v>
      </c>
    </row>
    <row r="11" spans="1:7" ht="18" customHeight="1" x14ac:dyDescent="0.35">
      <c r="A11" s="39" t="s">
        <v>192</v>
      </c>
      <c r="B11" s="15">
        <v>173975748</v>
      </c>
      <c r="C11" s="15" t="s">
        <v>165</v>
      </c>
      <c r="D11" s="15" t="s">
        <v>165</v>
      </c>
      <c r="E11" s="15" t="s">
        <v>165</v>
      </c>
      <c r="F11" s="15">
        <v>173975748</v>
      </c>
      <c r="G11" s="15">
        <v>173975748</v>
      </c>
    </row>
    <row r="12" spans="1:7" ht="18" customHeight="1" x14ac:dyDescent="0.35">
      <c r="A12" s="6" t="s">
        <v>9</v>
      </c>
      <c r="B12" s="15">
        <f>SUM(B3:B11)</f>
        <v>2199162504</v>
      </c>
      <c r="C12" s="15" t="s">
        <v>151</v>
      </c>
      <c r="D12" s="15">
        <v>173319</v>
      </c>
      <c r="E12" s="15" t="s">
        <v>151</v>
      </c>
      <c r="F12" s="15">
        <f>SUM(F3:F11)</f>
        <v>2372481792</v>
      </c>
      <c r="G12" s="15">
        <f>SUM(G3:G11)</f>
        <v>2199162504</v>
      </c>
    </row>
    <row r="13" spans="1:7" x14ac:dyDescent="0.35">
      <c r="A13" s="74"/>
      <c r="B13" s="74"/>
      <c r="C13" s="74"/>
      <c r="D13" s="74"/>
      <c r="E13" s="74"/>
    </row>
  </sheetData>
  <mergeCells count="1">
    <mergeCell ref="A13:E13"/>
  </mergeCells>
  <phoneticPr fontId="1"/>
  <pageMargins left="0.59055118110236227" right="0.39370078740157483" top="0.39370078740157483" bottom="0.39370078740157483" header="0.19685039370078741" footer="0.19685039370078741"/>
  <pageSetup paperSize="9" scale="92" orientation="landscape" r:id="rId1"/>
  <headerFooter>
    <oddHeader>&amp;R&amp;9&amp;D</oddHeader>
    <oddFooter>&amp;C&amp;9&amp;P/&amp;N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"/>
  <sheetViews>
    <sheetView workbookViewId="0">
      <selection activeCell="F2" sqref="F2:F3"/>
    </sheetView>
  </sheetViews>
  <sheetFormatPr defaultColWidth="8.875" defaultRowHeight="15.75" x14ac:dyDescent="0.35"/>
  <cols>
    <col min="1" max="1" width="30.875" style="1" customWidth="1"/>
    <col min="2" max="6" width="19.875" style="1" customWidth="1"/>
    <col min="7" max="16384" width="8.875" style="1"/>
  </cols>
  <sheetData>
    <row r="1" spans="1:6" ht="19.5" x14ac:dyDescent="0.4">
      <c r="A1" s="54" t="s">
        <v>222</v>
      </c>
      <c r="F1" s="50" t="s">
        <v>150</v>
      </c>
    </row>
    <row r="2" spans="1:6" ht="22.5" customHeight="1" x14ac:dyDescent="0.35">
      <c r="A2" s="75" t="s">
        <v>31</v>
      </c>
      <c r="B2" s="75" t="s">
        <v>32</v>
      </c>
      <c r="C2" s="75"/>
      <c r="D2" s="75" t="s">
        <v>33</v>
      </c>
      <c r="E2" s="75"/>
      <c r="F2" s="76" t="s">
        <v>34</v>
      </c>
    </row>
    <row r="3" spans="1:6" ht="31.5" x14ac:dyDescent="0.35">
      <c r="A3" s="75"/>
      <c r="B3" s="4" t="s">
        <v>35</v>
      </c>
      <c r="C3" s="5" t="s">
        <v>36</v>
      </c>
      <c r="D3" s="4" t="s">
        <v>35</v>
      </c>
      <c r="E3" s="5" t="s">
        <v>36</v>
      </c>
      <c r="F3" s="75"/>
    </row>
    <row r="4" spans="1:6" ht="18" customHeight="1" x14ac:dyDescent="0.35">
      <c r="A4" s="22"/>
      <c r="B4" s="15">
        <v>0</v>
      </c>
      <c r="C4" s="15">
        <v>0</v>
      </c>
      <c r="D4" s="15">
        <v>0</v>
      </c>
      <c r="E4" s="15">
        <v>0</v>
      </c>
      <c r="F4" s="15">
        <f>+B4+D4</f>
        <v>0</v>
      </c>
    </row>
    <row r="5" spans="1:6" ht="18" customHeight="1" x14ac:dyDescent="0.35">
      <c r="A5" s="22"/>
      <c r="B5" s="15">
        <v>0</v>
      </c>
      <c r="C5" s="15">
        <v>0</v>
      </c>
      <c r="D5" s="15">
        <v>0</v>
      </c>
      <c r="E5" s="15">
        <v>0</v>
      </c>
      <c r="F5" s="15">
        <f t="shared" ref="F5:F7" si="0">+B5+D5</f>
        <v>0</v>
      </c>
    </row>
    <row r="6" spans="1:6" ht="18" customHeight="1" x14ac:dyDescent="0.35">
      <c r="A6" s="22"/>
      <c r="B6" s="15">
        <v>0</v>
      </c>
      <c r="C6" s="15">
        <v>0</v>
      </c>
      <c r="D6" s="15">
        <v>0</v>
      </c>
      <c r="E6" s="15">
        <v>0</v>
      </c>
      <c r="F6" s="15">
        <f t="shared" ref="F6" si="1">+B6+D6</f>
        <v>0</v>
      </c>
    </row>
    <row r="7" spans="1:6" ht="18" customHeight="1" x14ac:dyDescent="0.35">
      <c r="A7" s="22"/>
      <c r="B7" s="15">
        <v>0</v>
      </c>
      <c r="C7" s="15">
        <v>0</v>
      </c>
      <c r="D7" s="15">
        <v>0</v>
      </c>
      <c r="E7" s="15">
        <v>0</v>
      </c>
      <c r="F7" s="15">
        <f t="shared" si="0"/>
        <v>0</v>
      </c>
    </row>
    <row r="8" spans="1:6" ht="18" customHeight="1" x14ac:dyDescent="0.35">
      <c r="A8" s="6" t="s">
        <v>9</v>
      </c>
      <c r="B8" s="15">
        <f>SUM(B4:B7)</f>
        <v>0</v>
      </c>
      <c r="C8" s="15">
        <f>SUM(C4:C7)</f>
        <v>0</v>
      </c>
      <c r="D8" s="15">
        <f>SUM(D4:D7)</f>
        <v>0</v>
      </c>
      <c r="E8" s="15">
        <f>SUM(E4:E7)</f>
        <v>0</v>
      </c>
      <c r="F8" s="15">
        <f>SUM(F4:F7)</f>
        <v>0</v>
      </c>
    </row>
  </sheetData>
  <mergeCells count="4">
    <mergeCell ref="A2:A3"/>
    <mergeCell ref="B2:C2"/>
    <mergeCell ref="D2:E2"/>
    <mergeCell ref="F2:F3"/>
  </mergeCells>
  <phoneticPr fontId="1"/>
  <pageMargins left="0.59055118110236227" right="0.39370078740157483" top="0.39370078740157483" bottom="0.39370078740157483" header="0.19685039370078741" footer="0.19685039370078741"/>
  <pageSetup paperSize="9" scale="96" orientation="landscape" r:id="rId1"/>
  <headerFooter>
    <oddHeader>&amp;R&amp;9&amp;D</oddHeader>
    <oddFooter>&amp;C&amp;9&amp;P/&amp;N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workbookViewId="0">
      <selection activeCell="E12" sqref="E12"/>
    </sheetView>
  </sheetViews>
  <sheetFormatPr defaultColWidth="8.875" defaultRowHeight="15.75" x14ac:dyDescent="0.35"/>
  <cols>
    <col min="1" max="1" width="17.375" style="1" bestFit="1" customWidth="1"/>
    <col min="2" max="2" width="13.875" style="1" bestFit="1" customWidth="1"/>
    <col min="3" max="3" width="17.25" style="1" bestFit="1" customWidth="1"/>
    <col min="4" max="4" width="8.875" style="1"/>
    <col min="5" max="5" width="21" style="1" bestFit="1" customWidth="1"/>
    <col min="6" max="6" width="13.875" style="1" bestFit="1" customWidth="1"/>
    <col min="7" max="7" width="17.25" style="1" bestFit="1" customWidth="1"/>
    <col min="8" max="16384" width="8.875" style="1"/>
  </cols>
  <sheetData>
    <row r="1" spans="1:7" ht="19.5" x14ac:dyDescent="0.4">
      <c r="A1" s="71" t="s">
        <v>223</v>
      </c>
      <c r="B1" s="71"/>
      <c r="C1" s="50" t="s">
        <v>24</v>
      </c>
      <c r="D1" s="47"/>
      <c r="E1" s="54" t="s">
        <v>224</v>
      </c>
      <c r="G1" s="50" t="s">
        <v>24</v>
      </c>
    </row>
    <row r="2" spans="1:7" ht="22.5" customHeight="1" x14ac:dyDescent="0.35">
      <c r="A2" s="4" t="s">
        <v>31</v>
      </c>
      <c r="B2" s="4" t="s">
        <v>35</v>
      </c>
      <c r="C2" s="4" t="s">
        <v>37</v>
      </c>
      <c r="E2" s="40" t="s">
        <v>31</v>
      </c>
      <c r="F2" s="40" t="s">
        <v>35</v>
      </c>
      <c r="G2" s="40" t="s">
        <v>37</v>
      </c>
    </row>
    <row r="3" spans="1:7" ht="18" customHeight="1" x14ac:dyDescent="0.35">
      <c r="A3" s="29" t="s">
        <v>160</v>
      </c>
      <c r="B3" s="25"/>
      <c r="C3" s="25"/>
      <c r="E3" s="41" t="s">
        <v>160</v>
      </c>
      <c r="F3" s="25"/>
      <c r="G3" s="25"/>
    </row>
    <row r="4" spans="1:7" ht="18" customHeight="1" x14ac:dyDescent="0.35">
      <c r="A4" s="32" t="s">
        <v>158</v>
      </c>
      <c r="B4" s="58">
        <v>33419690</v>
      </c>
      <c r="C4" s="15">
        <v>3560971</v>
      </c>
      <c r="E4" s="32" t="s">
        <v>158</v>
      </c>
      <c r="F4" s="58">
        <v>26109753</v>
      </c>
      <c r="G4" s="15">
        <v>2782075</v>
      </c>
    </row>
    <row r="5" spans="1:7" ht="18" customHeight="1" x14ac:dyDescent="0.35">
      <c r="A5" s="32" t="s">
        <v>159</v>
      </c>
      <c r="B5" s="15">
        <v>1194900</v>
      </c>
      <c r="C5" s="15">
        <v>127320</v>
      </c>
      <c r="E5" s="32" t="s">
        <v>159</v>
      </c>
      <c r="F5" s="15">
        <v>452800</v>
      </c>
      <c r="G5" s="15">
        <v>48247</v>
      </c>
    </row>
    <row r="6" spans="1:7" ht="18" customHeight="1" x14ac:dyDescent="0.35">
      <c r="A6" s="32" t="s">
        <v>39</v>
      </c>
      <c r="B6" s="15">
        <v>23848896</v>
      </c>
      <c r="C6" s="15">
        <v>2541174</v>
      </c>
      <c r="E6" s="32" t="s">
        <v>39</v>
      </c>
      <c r="F6" s="15">
        <v>13916190</v>
      </c>
      <c r="G6" s="15">
        <v>1482813</v>
      </c>
    </row>
    <row r="7" spans="1:7" ht="18" customHeight="1" x14ac:dyDescent="0.35">
      <c r="A7" s="32" t="s">
        <v>40</v>
      </c>
      <c r="B7" s="15">
        <v>1066820</v>
      </c>
      <c r="C7" s="15">
        <v>113673</v>
      </c>
      <c r="E7" s="32" t="s">
        <v>40</v>
      </c>
      <c r="F7" s="15">
        <v>1226000</v>
      </c>
      <c r="G7" s="15">
        <v>130634</v>
      </c>
    </row>
    <row r="8" spans="1:7" ht="18" customHeight="1" x14ac:dyDescent="0.35">
      <c r="A8" s="32" t="s">
        <v>133</v>
      </c>
      <c r="B8" s="15">
        <v>3906227</v>
      </c>
      <c r="C8" s="15">
        <v>416221</v>
      </c>
      <c r="E8" s="32" t="s">
        <v>133</v>
      </c>
      <c r="F8" s="15">
        <v>2310810</v>
      </c>
      <c r="G8" s="15">
        <v>246224</v>
      </c>
    </row>
    <row r="9" spans="1:7" ht="18" customHeight="1" x14ac:dyDescent="0.35">
      <c r="A9" s="30" t="s">
        <v>161</v>
      </c>
      <c r="B9" s="35"/>
      <c r="C9" s="35"/>
      <c r="E9" s="42" t="s">
        <v>161</v>
      </c>
      <c r="F9" s="35"/>
      <c r="G9" s="35"/>
    </row>
    <row r="10" spans="1:7" ht="18" customHeight="1" x14ac:dyDescent="0.35">
      <c r="A10" s="32" t="s">
        <v>134</v>
      </c>
      <c r="B10" s="15">
        <v>2640</v>
      </c>
      <c r="C10" s="15">
        <v>838</v>
      </c>
      <c r="E10" s="32" t="s">
        <v>134</v>
      </c>
      <c r="F10" s="15">
        <v>1680</v>
      </c>
      <c r="G10" s="15">
        <v>533</v>
      </c>
    </row>
    <row r="11" spans="1:7" ht="18" customHeight="1" x14ac:dyDescent="0.35">
      <c r="A11" s="32" t="s">
        <v>135</v>
      </c>
      <c r="B11" s="15">
        <v>1763287</v>
      </c>
      <c r="C11" s="15">
        <v>315018</v>
      </c>
      <c r="E11" s="32" t="s">
        <v>135</v>
      </c>
      <c r="F11" s="15">
        <v>1301232</v>
      </c>
      <c r="G11" s="15">
        <v>232470</v>
      </c>
    </row>
    <row r="12" spans="1:7" ht="18" customHeight="1" x14ac:dyDescent="0.35">
      <c r="A12" s="32" t="s">
        <v>136</v>
      </c>
      <c r="B12" s="15" t="s">
        <v>235</v>
      </c>
      <c r="C12" s="15" t="s">
        <v>236</v>
      </c>
      <c r="E12" s="32" t="s">
        <v>136</v>
      </c>
      <c r="F12" s="15" t="s">
        <v>151</v>
      </c>
      <c r="G12" s="15" t="s">
        <v>234</v>
      </c>
    </row>
    <row r="13" spans="1:7" ht="18" customHeight="1" x14ac:dyDescent="0.35">
      <c r="A13" s="32" t="s">
        <v>137</v>
      </c>
      <c r="B13" s="15">
        <v>100457</v>
      </c>
      <c r="C13" s="15">
        <v>44577</v>
      </c>
      <c r="E13" s="32" t="s">
        <v>137</v>
      </c>
      <c r="F13" s="66">
        <v>293295</v>
      </c>
      <c r="G13" s="66">
        <v>130146</v>
      </c>
    </row>
    <row r="14" spans="1:7" ht="18" customHeight="1" x14ac:dyDescent="0.35">
      <c r="A14" s="39" t="s">
        <v>194</v>
      </c>
      <c r="B14" s="15">
        <v>85413519</v>
      </c>
      <c r="C14" s="15">
        <v>8905092</v>
      </c>
      <c r="E14" s="42" t="s">
        <v>194</v>
      </c>
      <c r="F14" s="15">
        <v>37090326</v>
      </c>
      <c r="G14" s="15">
        <v>3866985</v>
      </c>
    </row>
    <row r="15" spans="1:7" ht="18" customHeight="1" x14ac:dyDescent="0.35">
      <c r="A15" s="39" t="s">
        <v>195</v>
      </c>
      <c r="B15" s="15">
        <v>596200</v>
      </c>
      <c r="C15" s="15">
        <v>106874</v>
      </c>
      <c r="E15" s="42" t="s">
        <v>195</v>
      </c>
      <c r="F15" s="15">
        <v>1770900</v>
      </c>
      <c r="G15" s="15">
        <v>317449</v>
      </c>
    </row>
    <row r="16" spans="1:7" ht="18" customHeight="1" thickBot="1" x14ac:dyDescent="0.4">
      <c r="A16" s="44" t="s">
        <v>196</v>
      </c>
      <c r="B16" s="20">
        <v>3516600</v>
      </c>
      <c r="C16" s="20">
        <v>1411089</v>
      </c>
      <c r="E16" s="42" t="s">
        <v>196</v>
      </c>
      <c r="F16" s="20">
        <v>3797700</v>
      </c>
      <c r="G16" s="20">
        <v>1523884</v>
      </c>
    </row>
    <row r="17" spans="1:7" ht="18" customHeight="1" thickTop="1" x14ac:dyDescent="0.35">
      <c r="A17" s="31" t="s">
        <v>9</v>
      </c>
      <c r="B17" s="36">
        <f>SUM(B4:B16)</f>
        <v>154829236</v>
      </c>
      <c r="C17" s="36">
        <f>SUM(C4:C16)</f>
        <v>17542847</v>
      </c>
      <c r="E17" s="33" t="s">
        <v>9</v>
      </c>
      <c r="F17" s="34">
        <f>SUM(F4:F16)</f>
        <v>88270686</v>
      </c>
      <c r="G17" s="34">
        <f>SUM(G4:G16)</f>
        <v>10761460</v>
      </c>
    </row>
  </sheetData>
  <mergeCells count="1">
    <mergeCell ref="A1:B1"/>
  </mergeCells>
  <phoneticPr fontId="1"/>
  <pageMargins left="0.59055118110236227" right="0.39370078740157483" top="0.39370078740157483" bottom="0.39370078740157483" header="0.19685039370078741" footer="0.19685039370078741"/>
  <pageSetup paperSize="9" orientation="landscape" r:id="rId1"/>
  <headerFooter>
    <oddHeader>&amp;R&amp;9&amp;D</oddHeader>
    <oddFooter>&amp;C&amp;9&amp;P/&amp;N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zoomScale="85" zoomScaleNormal="85" workbookViewId="0">
      <selection activeCell="A20" sqref="A20"/>
    </sheetView>
  </sheetViews>
  <sheetFormatPr defaultColWidth="8.875" defaultRowHeight="15.75" x14ac:dyDescent="0.35"/>
  <cols>
    <col min="1" max="1" width="20.875" style="1" customWidth="1"/>
    <col min="2" max="2" width="14.875" style="1" customWidth="1"/>
    <col min="3" max="3" width="16.875" style="1" customWidth="1"/>
    <col min="4" max="11" width="14.875" style="1" customWidth="1"/>
    <col min="12" max="16384" width="8.875" style="1"/>
  </cols>
  <sheetData>
    <row r="1" spans="1:11" ht="19.5" x14ac:dyDescent="0.4">
      <c r="A1" s="71" t="s">
        <v>226</v>
      </c>
      <c r="B1" s="71"/>
    </row>
    <row r="2" spans="1:11" ht="19.5" x14ac:dyDescent="0.4">
      <c r="A2" s="54" t="s">
        <v>225</v>
      </c>
      <c r="K2" s="3" t="s">
        <v>24</v>
      </c>
    </row>
    <row r="3" spans="1:11" ht="22.5" customHeight="1" x14ac:dyDescent="0.35">
      <c r="A3" s="79" t="s">
        <v>25</v>
      </c>
      <c r="B3" s="77" t="s">
        <v>41</v>
      </c>
      <c r="C3" s="7"/>
      <c r="D3" s="81" t="s">
        <v>42</v>
      </c>
      <c r="E3" s="83" t="s">
        <v>43</v>
      </c>
      <c r="F3" s="79" t="s">
        <v>44</v>
      </c>
      <c r="G3" s="83" t="s">
        <v>45</v>
      </c>
      <c r="H3" s="77" t="s">
        <v>46</v>
      </c>
      <c r="I3" s="60"/>
      <c r="J3" s="61"/>
      <c r="K3" s="79" t="s">
        <v>29</v>
      </c>
    </row>
    <row r="4" spans="1:11" ht="22.5" customHeight="1" x14ac:dyDescent="0.35">
      <c r="A4" s="80"/>
      <c r="B4" s="78"/>
      <c r="C4" s="8" t="s">
        <v>47</v>
      </c>
      <c r="D4" s="82"/>
      <c r="E4" s="84"/>
      <c r="F4" s="80"/>
      <c r="G4" s="84"/>
      <c r="H4" s="78"/>
      <c r="I4" s="55" t="s">
        <v>48</v>
      </c>
      <c r="J4" s="55" t="s">
        <v>49</v>
      </c>
      <c r="K4" s="80"/>
    </row>
    <row r="5" spans="1:11" ht="18" customHeight="1" x14ac:dyDescent="0.35">
      <c r="A5" s="14" t="s">
        <v>50</v>
      </c>
      <c r="B5" s="35"/>
      <c r="C5" s="37"/>
      <c r="D5" s="35"/>
      <c r="E5" s="35"/>
      <c r="F5" s="35"/>
      <c r="G5" s="35"/>
      <c r="H5" s="35"/>
      <c r="I5" s="35"/>
      <c r="J5" s="35"/>
      <c r="K5" s="35"/>
    </row>
    <row r="6" spans="1:11" ht="18" customHeight="1" x14ac:dyDescent="0.35">
      <c r="A6" s="14" t="s">
        <v>51</v>
      </c>
      <c r="B6" s="15">
        <v>192700000</v>
      </c>
      <c r="C6" s="19" t="s">
        <v>237</v>
      </c>
      <c r="D6" s="15">
        <v>27400000</v>
      </c>
      <c r="E6" s="15">
        <v>55800000</v>
      </c>
      <c r="F6" s="15" t="s">
        <v>237</v>
      </c>
      <c r="G6" s="15" t="s">
        <v>151</v>
      </c>
      <c r="H6" s="15" t="s">
        <v>234</v>
      </c>
      <c r="I6" s="15" t="s">
        <v>237</v>
      </c>
      <c r="J6" s="15" t="s">
        <v>234</v>
      </c>
      <c r="K6" s="15">
        <v>109500000</v>
      </c>
    </row>
    <row r="7" spans="1:11" ht="18" customHeight="1" x14ac:dyDescent="0.35">
      <c r="A7" s="14" t="s">
        <v>52</v>
      </c>
      <c r="B7" s="15" t="s">
        <v>234</v>
      </c>
      <c r="C7" s="19" t="s">
        <v>234</v>
      </c>
      <c r="D7" s="15" t="s">
        <v>234</v>
      </c>
      <c r="E7" s="15" t="s">
        <v>234</v>
      </c>
      <c r="F7" s="15" t="s">
        <v>234</v>
      </c>
      <c r="G7" s="15" t="s">
        <v>234</v>
      </c>
      <c r="H7" s="15" t="s">
        <v>234</v>
      </c>
      <c r="I7" s="15" t="s">
        <v>234</v>
      </c>
      <c r="J7" s="15" t="s">
        <v>234</v>
      </c>
      <c r="K7" s="15" t="s">
        <v>234</v>
      </c>
    </row>
    <row r="8" spans="1:11" ht="18" customHeight="1" x14ac:dyDescent="0.35">
      <c r="A8" s="14" t="s">
        <v>53</v>
      </c>
      <c r="B8" s="15" t="s">
        <v>234</v>
      </c>
      <c r="C8" s="19" t="s">
        <v>234</v>
      </c>
      <c r="D8" s="15" t="s">
        <v>234</v>
      </c>
      <c r="E8" s="15" t="s">
        <v>234</v>
      </c>
      <c r="F8" s="15" t="s">
        <v>234</v>
      </c>
      <c r="G8" s="15" t="s">
        <v>234</v>
      </c>
      <c r="H8" s="15" t="s">
        <v>234</v>
      </c>
      <c r="I8" s="15" t="s">
        <v>234</v>
      </c>
      <c r="J8" s="15" t="s">
        <v>234</v>
      </c>
      <c r="K8" s="15" t="s">
        <v>234</v>
      </c>
    </row>
    <row r="9" spans="1:11" ht="18" customHeight="1" x14ac:dyDescent="0.35">
      <c r="A9" s="14" t="s">
        <v>54</v>
      </c>
      <c r="B9" s="15">
        <v>1545279375</v>
      </c>
      <c r="C9" s="19">
        <v>98919382</v>
      </c>
      <c r="D9" s="15">
        <v>755339375</v>
      </c>
      <c r="E9" s="15">
        <v>243300000</v>
      </c>
      <c r="F9" s="15" t="s">
        <v>234</v>
      </c>
      <c r="G9" s="15">
        <v>176986000</v>
      </c>
      <c r="H9" s="15" t="s">
        <v>234</v>
      </c>
      <c r="I9" s="15" t="s">
        <v>234</v>
      </c>
      <c r="J9" s="15" t="s">
        <v>234</v>
      </c>
      <c r="K9" s="15">
        <v>369654000</v>
      </c>
    </row>
    <row r="10" spans="1:11" ht="18" customHeight="1" x14ac:dyDescent="0.35">
      <c r="A10" s="14" t="s">
        <v>55</v>
      </c>
      <c r="B10" s="15">
        <v>364828000</v>
      </c>
      <c r="C10" s="19">
        <v>148010000</v>
      </c>
      <c r="D10" s="15" t="s">
        <v>234</v>
      </c>
      <c r="E10" s="15">
        <v>112400000</v>
      </c>
      <c r="F10" s="15" t="s">
        <v>234</v>
      </c>
      <c r="G10" s="15" t="s">
        <v>234</v>
      </c>
      <c r="H10" s="15" t="s">
        <v>234</v>
      </c>
      <c r="I10" s="15" t="s">
        <v>234</v>
      </c>
      <c r="J10" s="15" t="s">
        <v>234</v>
      </c>
      <c r="K10" s="15">
        <v>252428000</v>
      </c>
    </row>
    <row r="11" spans="1:11" ht="18" customHeight="1" x14ac:dyDescent="0.35">
      <c r="A11" s="14" t="s">
        <v>56</v>
      </c>
      <c r="B11" s="15">
        <v>276583035</v>
      </c>
      <c r="C11" s="19">
        <v>40678707</v>
      </c>
      <c r="D11" s="15">
        <v>10600000</v>
      </c>
      <c r="E11" s="15">
        <v>49191035</v>
      </c>
      <c r="F11" s="15" t="s">
        <v>234</v>
      </c>
      <c r="G11" s="15" t="s">
        <v>234</v>
      </c>
      <c r="H11" s="15" t="s">
        <v>234</v>
      </c>
      <c r="I11" s="15" t="s">
        <v>234</v>
      </c>
      <c r="J11" s="15" t="s">
        <v>234</v>
      </c>
      <c r="K11" s="15">
        <v>216792000</v>
      </c>
    </row>
    <row r="12" spans="1:11" ht="18" customHeight="1" x14ac:dyDescent="0.35">
      <c r="A12" s="14" t="s">
        <v>57</v>
      </c>
      <c r="B12" s="35"/>
      <c r="C12" s="37"/>
      <c r="D12" s="35"/>
      <c r="E12" s="35"/>
      <c r="F12" s="35"/>
      <c r="G12" s="35"/>
      <c r="H12" s="35"/>
      <c r="I12" s="35"/>
      <c r="J12" s="35"/>
      <c r="K12" s="35"/>
    </row>
    <row r="13" spans="1:11" ht="18" customHeight="1" x14ac:dyDescent="0.35">
      <c r="A13" s="14" t="s">
        <v>58</v>
      </c>
      <c r="B13" s="15">
        <v>5889483044</v>
      </c>
      <c r="C13" s="19">
        <v>423652184</v>
      </c>
      <c r="D13" s="15">
        <v>4894609765</v>
      </c>
      <c r="E13" s="15">
        <v>892557874</v>
      </c>
      <c r="F13" s="15" t="s">
        <v>234</v>
      </c>
      <c r="G13" s="15">
        <v>102315405</v>
      </c>
      <c r="H13" s="15" t="s">
        <v>234</v>
      </c>
      <c r="I13" s="15" t="s">
        <v>234</v>
      </c>
      <c r="J13" s="15" t="s">
        <v>234</v>
      </c>
      <c r="K13" s="15" t="s">
        <v>234</v>
      </c>
    </row>
    <row r="14" spans="1:11" ht="18" customHeight="1" x14ac:dyDescent="0.35">
      <c r="A14" s="14" t="s">
        <v>59</v>
      </c>
      <c r="B14" s="15">
        <v>228391387</v>
      </c>
      <c r="C14" s="19">
        <v>48500499</v>
      </c>
      <c r="D14" s="15">
        <v>228391387</v>
      </c>
      <c r="E14" s="15" t="s">
        <v>234</v>
      </c>
      <c r="F14" s="15" t="s">
        <v>234</v>
      </c>
      <c r="G14" s="15" t="s">
        <v>234</v>
      </c>
      <c r="H14" s="15" t="s">
        <v>234</v>
      </c>
      <c r="I14" s="15" t="s">
        <v>234</v>
      </c>
      <c r="J14" s="15" t="s">
        <v>234</v>
      </c>
      <c r="K14" s="15" t="s">
        <v>234</v>
      </c>
    </row>
    <row r="15" spans="1:11" ht="18" customHeight="1" x14ac:dyDescent="0.35">
      <c r="A15" s="14" t="s">
        <v>60</v>
      </c>
      <c r="B15" s="15" t="s">
        <v>234</v>
      </c>
      <c r="C15" s="19" t="s">
        <v>234</v>
      </c>
      <c r="D15" s="15" t="s">
        <v>234</v>
      </c>
      <c r="E15" s="15" t="s">
        <v>234</v>
      </c>
      <c r="F15" s="15" t="s">
        <v>234</v>
      </c>
      <c r="G15" s="15" t="s">
        <v>234</v>
      </c>
      <c r="H15" s="15" t="s">
        <v>234</v>
      </c>
      <c r="I15" s="15" t="s">
        <v>234</v>
      </c>
      <c r="J15" s="15" t="s">
        <v>234</v>
      </c>
      <c r="K15" s="15" t="s">
        <v>234</v>
      </c>
    </row>
    <row r="16" spans="1:11" ht="18" customHeight="1" x14ac:dyDescent="0.35">
      <c r="A16" s="14" t="s">
        <v>56</v>
      </c>
      <c r="B16" s="15">
        <v>65618767</v>
      </c>
      <c r="C16" s="19">
        <v>10478903</v>
      </c>
      <c r="D16" s="15" t="s">
        <v>234</v>
      </c>
      <c r="E16" s="15" t="s">
        <v>234</v>
      </c>
      <c r="F16" s="15" t="s">
        <v>234</v>
      </c>
      <c r="G16" s="15">
        <v>65618767</v>
      </c>
      <c r="H16" s="15" t="s">
        <v>234</v>
      </c>
      <c r="I16" s="15" t="s">
        <v>234</v>
      </c>
      <c r="J16" s="15" t="s">
        <v>234</v>
      </c>
      <c r="K16" s="15" t="s">
        <v>234</v>
      </c>
    </row>
    <row r="17" spans="1:11" ht="18" customHeight="1" x14ac:dyDescent="0.35">
      <c r="A17" s="17" t="s">
        <v>61</v>
      </c>
      <c r="B17" s="15">
        <f>SUM(B5:B16)</f>
        <v>8562883608</v>
      </c>
      <c r="C17" s="19">
        <f t="shared" ref="C17:K17" si="0">SUM(C5:C16)</f>
        <v>770239675</v>
      </c>
      <c r="D17" s="15">
        <f t="shared" si="0"/>
        <v>5916340527</v>
      </c>
      <c r="E17" s="15">
        <f t="shared" si="0"/>
        <v>1353248909</v>
      </c>
      <c r="F17" s="15" t="s">
        <v>234</v>
      </c>
      <c r="G17" s="15">
        <f t="shared" si="0"/>
        <v>344920172</v>
      </c>
      <c r="H17" s="15" t="s">
        <v>234</v>
      </c>
      <c r="I17" s="15" t="s">
        <v>234</v>
      </c>
      <c r="J17" s="15" t="s">
        <v>234</v>
      </c>
      <c r="K17" s="15">
        <f t="shared" si="0"/>
        <v>948374000</v>
      </c>
    </row>
    <row r="18" spans="1:11" x14ac:dyDescent="0.35">
      <c r="B18" s="67"/>
      <c r="C18" s="67"/>
    </row>
    <row r="19" spans="1:11" x14ac:dyDescent="0.35">
      <c r="B19" s="67"/>
    </row>
    <row r="20" spans="1:11" x14ac:dyDescent="0.35">
      <c r="B20" s="67"/>
    </row>
    <row r="21" spans="1:11" x14ac:dyDescent="0.35">
      <c r="B21" s="67"/>
    </row>
  </sheetData>
  <mergeCells count="9">
    <mergeCell ref="A1:B1"/>
    <mergeCell ref="H3:H4"/>
    <mergeCell ref="K3:K4"/>
    <mergeCell ref="A3:A4"/>
    <mergeCell ref="B3:B4"/>
    <mergeCell ref="D3:D4"/>
    <mergeCell ref="E3:E4"/>
    <mergeCell ref="F3:F4"/>
    <mergeCell ref="G3:G4"/>
  </mergeCells>
  <phoneticPr fontId="1"/>
  <pageMargins left="0.39370078740157483" right="0.39370078740157483" top="0.59055118110236227" bottom="0.39370078740157483" header="0.19685039370078741" footer="0.19685039370078741"/>
  <pageSetup paperSize="9" scale="74" orientation="landscape" r:id="rId1"/>
  <headerFooter>
    <oddHeader>&amp;R&amp;9&amp;D</oddHeader>
    <oddFooter>&amp;C&amp;9&amp;P/&amp;N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workbookViewId="0">
      <selection activeCell="A16" sqref="A16"/>
    </sheetView>
  </sheetViews>
  <sheetFormatPr defaultColWidth="8.875" defaultRowHeight="15.75" x14ac:dyDescent="0.35"/>
  <cols>
    <col min="1" max="1" width="13" style="1" customWidth="1"/>
    <col min="2" max="10" width="12.875" style="1" customWidth="1"/>
    <col min="11" max="16384" width="8.875" style="1"/>
  </cols>
  <sheetData>
    <row r="1" spans="1:10" ht="19.5" x14ac:dyDescent="0.4">
      <c r="A1" s="87" t="s">
        <v>238</v>
      </c>
      <c r="B1" s="87"/>
      <c r="C1" s="87"/>
      <c r="I1" s="57" t="s">
        <v>24</v>
      </c>
    </row>
    <row r="2" spans="1:10" ht="47.25" x14ac:dyDescent="0.35">
      <c r="A2" s="8" t="s">
        <v>41</v>
      </c>
      <c r="B2" s="55" t="s">
        <v>62</v>
      </c>
      <c r="C2" s="56" t="s">
        <v>63</v>
      </c>
      <c r="D2" s="56" t="s">
        <v>64</v>
      </c>
      <c r="E2" s="56" t="s">
        <v>65</v>
      </c>
      <c r="F2" s="56" t="s">
        <v>66</v>
      </c>
      <c r="G2" s="56" t="s">
        <v>67</v>
      </c>
      <c r="H2" s="55" t="s">
        <v>68</v>
      </c>
      <c r="I2" s="56" t="s">
        <v>69</v>
      </c>
    </row>
    <row r="3" spans="1:10" ht="18" customHeight="1" x14ac:dyDescent="0.35">
      <c r="A3" s="59">
        <v>8562883608</v>
      </c>
      <c r="B3" s="15">
        <v>7705852571</v>
      </c>
      <c r="C3" s="15">
        <v>847970968</v>
      </c>
      <c r="D3" s="15">
        <v>9060069</v>
      </c>
      <c r="E3" s="15" t="s">
        <v>151</v>
      </c>
      <c r="F3" s="15" t="s">
        <v>239</v>
      </c>
      <c r="G3" s="15" t="s">
        <v>239</v>
      </c>
      <c r="H3" s="15" t="s">
        <v>234</v>
      </c>
      <c r="I3" s="21">
        <v>7.7999999999999996E-3</v>
      </c>
    </row>
    <row r="6" spans="1:10" ht="19.5" x14ac:dyDescent="0.4">
      <c r="A6" s="71" t="s">
        <v>240</v>
      </c>
      <c r="B6" s="71"/>
      <c r="C6" s="71"/>
      <c r="D6" s="71"/>
      <c r="I6" s="88" t="s">
        <v>24</v>
      </c>
      <c r="J6" s="89"/>
    </row>
    <row r="7" spans="1:10" ht="31.5" x14ac:dyDescent="0.35">
      <c r="A7" s="8" t="s">
        <v>41</v>
      </c>
      <c r="B7" s="55" t="s">
        <v>70</v>
      </c>
      <c r="C7" s="56" t="s">
        <v>71</v>
      </c>
      <c r="D7" s="56" t="s">
        <v>72</v>
      </c>
      <c r="E7" s="56" t="s">
        <v>73</v>
      </c>
      <c r="F7" s="56" t="s">
        <v>74</v>
      </c>
      <c r="G7" s="56" t="s">
        <v>75</v>
      </c>
      <c r="H7" s="56" t="s">
        <v>76</v>
      </c>
      <c r="I7" s="56" t="s">
        <v>77</v>
      </c>
      <c r="J7" s="55" t="s">
        <v>78</v>
      </c>
    </row>
    <row r="8" spans="1:10" ht="18" customHeight="1" x14ac:dyDescent="0.35">
      <c r="A8" s="59">
        <v>8562883608</v>
      </c>
      <c r="B8" s="15">
        <v>770239675</v>
      </c>
      <c r="C8" s="15">
        <v>654931295</v>
      </c>
      <c r="D8" s="15">
        <v>688312758</v>
      </c>
      <c r="E8" s="15">
        <v>722031746</v>
      </c>
      <c r="F8" s="15">
        <v>704665470</v>
      </c>
      <c r="G8" s="15">
        <v>2781787247</v>
      </c>
      <c r="H8" s="15">
        <v>1803008170</v>
      </c>
      <c r="I8" s="15">
        <v>437907247</v>
      </c>
      <c r="J8" s="15" t="s">
        <v>234</v>
      </c>
    </row>
    <row r="11" spans="1:10" ht="19.5" x14ac:dyDescent="0.4">
      <c r="A11" s="87" t="s">
        <v>241</v>
      </c>
      <c r="B11" s="87"/>
      <c r="C11" s="87"/>
      <c r="D11" s="87"/>
      <c r="G11" s="57" t="s">
        <v>150</v>
      </c>
    </row>
    <row r="12" spans="1:10" ht="33" customHeight="1" x14ac:dyDescent="0.35">
      <c r="A12" s="76" t="s">
        <v>242</v>
      </c>
      <c r="B12" s="90"/>
      <c r="C12" s="93" t="s">
        <v>79</v>
      </c>
      <c r="D12" s="93"/>
      <c r="E12" s="93"/>
      <c r="F12" s="93"/>
      <c r="G12" s="94"/>
    </row>
    <row r="13" spans="1:10" ht="18" customHeight="1" x14ac:dyDescent="0.35">
      <c r="A13" s="91" t="s">
        <v>243</v>
      </c>
      <c r="B13" s="92"/>
      <c r="C13" s="85"/>
      <c r="D13" s="85"/>
      <c r="E13" s="85"/>
      <c r="F13" s="85"/>
      <c r="G13" s="86"/>
    </row>
  </sheetData>
  <mergeCells count="8">
    <mergeCell ref="C13:G13"/>
    <mergeCell ref="A1:C1"/>
    <mergeCell ref="A11:D11"/>
    <mergeCell ref="A6:D6"/>
    <mergeCell ref="I6:J6"/>
    <mergeCell ref="A12:B12"/>
    <mergeCell ref="A13:B13"/>
    <mergeCell ref="C12:G12"/>
  </mergeCells>
  <phoneticPr fontId="1"/>
  <pageMargins left="0.39370078740157483" right="0.39370078740157483" top="0.59055118110236227" bottom="0.39370078740157483" header="0.19685039370078741" footer="0.19685039370078741"/>
  <pageSetup paperSize="9" scale="99" fitToHeight="0" orientation="landscape" r:id="rId1"/>
  <headerFooter>
    <oddHeader>&amp;R&amp;9&amp;D</oddHeader>
    <oddFooter>&amp;C&amp;9&amp;P/&amp;N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"/>
  <sheetViews>
    <sheetView workbookViewId="0">
      <selection activeCell="A2" sqref="A2:A3"/>
    </sheetView>
  </sheetViews>
  <sheetFormatPr defaultColWidth="8.875" defaultRowHeight="15.75" x14ac:dyDescent="0.35"/>
  <cols>
    <col min="1" max="1" width="17.375" style="1" bestFit="1" customWidth="1"/>
    <col min="2" max="6" width="20.875" style="1" customWidth="1"/>
    <col min="7" max="16384" width="8.875" style="1"/>
  </cols>
  <sheetData>
    <row r="1" spans="1:6" ht="19.5" x14ac:dyDescent="0.4">
      <c r="A1" s="71" t="s">
        <v>227</v>
      </c>
      <c r="B1" s="71"/>
      <c r="F1" s="50" t="s">
        <v>24</v>
      </c>
    </row>
    <row r="2" spans="1:6" ht="22.5" customHeight="1" x14ac:dyDescent="0.35">
      <c r="A2" s="75" t="s">
        <v>80</v>
      </c>
      <c r="B2" s="75" t="s">
        <v>81</v>
      </c>
      <c r="C2" s="75" t="s">
        <v>82</v>
      </c>
      <c r="D2" s="75" t="s">
        <v>83</v>
      </c>
      <c r="E2" s="75"/>
      <c r="F2" s="75" t="s">
        <v>84</v>
      </c>
    </row>
    <row r="3" spans="1:6" ht="22.5" customHeight="1" x14ac:dyDescent="0.35">
      <c r="A3" s="75"/>
      <c r="B3" s="75"/>
      <c r="C3" s="75"/>
      <c r="D3" s="4" t="s">
        <v>85</v>
      </c>
      <c r="E3" s="4" t="s">
        <v>29</v>
      </c>
      <c r="F3" s="75"/>
    </row>
    <row r="4" spans="1:6" ht="18" customHeight="1" x14ac:dyDescent="0.35">
      <c r="A4" s="14" t="s">
        <v>162</v>
      </c>
      <c r="B4" s="15">
        <v>1942969000</v>
      </c>
      <c r="C4" s="15">
        <v>0</v>
      </c>
      <c r="D4" s="15">
        <v>86326907</v>
      </c>
      <c r="E4" s="15">
        <v>0</v>
      </c>
      <c r="F4" s="15">
        <f>B4+C4-D4-E4</f>
        <v>1856642093</v>
      </c>
    </row>
    <row r="5" spans="1:6" ht="18" customHeight="1" x14ac:dyDescent="0.35">
      <c r="A5" s="14" t="s">
        <v>163</v>
      </c>
      <c r="B5" s="15">
        <v>146819953</v>
      </c>
      <c r="C5" s="15">
        <v>151680653</v>
      </c>
      <c r="D5" s="15">
        <v>146819953</v>
      </c>
      <c r="E5" s="15">
        <v>0</v>
      </c>
      <c r="F5" s="15">
        <f t="shared" ref="F5:F7" si="0">B5+C5-D5-E5</f>
        <v>151680653</v>
      </c>
    </row>
    <row r="6" spans="1:6" ht="18" customHeight="1" x14ac:dyDescent="0.35">
      <c r="A6" s="14" t="s">
        <v>164</v>
      </c>
      <c r="B6" s="15">
        <v>31209838</v>
      </c>
      <c r="C6" s="15">
        <v>18690537</v>
      </c>
      <c r="D6" s="15">
        <v>21596067</v>
      </c>
      <c r="E6" s="15">
        <v>0</v>
      </c>
      <c r="F6" s="15">
        <f>B6+C6-D6-E6</f>
        <v>28304308</v>
      </c>
    </row>
    <row r="7" spans="1:6" ht="18" customHeight="1" x14ac:dyDescent="0.35">
      <c r="A7" s="17" t="s">
        <v>9</v>
      </c>
      <c r="B7" s="18">
        <f>SUM(B4:B6)</f>
        <v>2120998791</v>
      </c>
      <c r="C7" s="18">
        <f>SUM(C4:C6)</f>
        <v>170371190</v>
      </c>
      <c r="D7" s="18">
        <f>SUM(D4:D6)</f>
        <v>254742927</v>
      </c>
      <c r="E7" s="15">
        <v>0</v>
      </c>
      <c r="F7" s="15">
        <f t="shared" si="0"/>
        <v>2036627054</v>
      </c>
    </row>
  </sheetData>
  <mergeCells count="6">
    <mergeCell ref="F2:F3"/>
    <mergeCell ref="A1:B1"/>
    <mergeCell ref="A2:A3"/>
    <mergeCell ref="B2:B3"/>
    <mergeCell ref="C2:C3"/>
    <mergeCell ref="D2:E2"/>
  </mergeCells>
  <phoneticPr fontId="1"/>
  <pageMargins left="0.59055118110236227" right="0.39370078740157483" top="0.39370078740157483" bottom="0.39370078740157483" header="0.19685039370078741" footer="0.19685039370078741"/>
  <pageSetup paperSize="9" orientation="landscape" r:id="rId1"/>
  <headerFooter>
    <oddHeader>&amp;R&amp;9&amp;D</oddHeader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</vt:i4>
      </vt:variant>
    </vt:vector>
  </HeadingPairs>
  <TitlesOfParts>
    <vt:vector size="15" baseType="lpstr">
      <vt:lpstr>1.(1)①有形固定資産の明細</vt:lpstr>
      <vt:lpstr>1.(1)②有形固定資産に係る行政目的別の明細</vt:lpstr>
      <vt:lpstr>1.(1)③投資及び出資金の明細</vt:lpstr>
      <vt:lpstr>1.(1)④基金の明細</vt:lpstr>
      <vt:lpstr>1.(1)⑤貸付金の明細</vt:lpstr>
      <vt:lpstr>1.(1)⑥長期延滞債権の明細⑦未収金の明細</vt:lpstr>
      <vt:lpstr>1.(2)①地方債等（借入先別）の明細</vt:lpstr>
      <vt:lpstr>1.(2)②③④地方債等（利率別・返済期間別・契約条項）</vt:lpstr>
      <vt:lpstr>1.(2)⑤引当金の明細</vt:lpstr>
      <vt:lpstr>2.(1)補助金等の明細</vt:lpstr>
      <vt:lpstr>3.(1)財源の明細</vt:lpstr>
      <vt:lpstr>3.(2)財源情報の明細</vt:lpstr>
      <vt:lpstr>4.(1)資金の明細</vt:lpstr>
      <vt:lpstr>'1.(1)①有形固定資産の明細'!Print_Titles</vt:lpstr>
      <vt:lpstr>'1.(1)②有形固定資産に係る行政目的別の明細'!Print_Titles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</cp:lastModifiedBy>
  <cp:lastPrinted>2019-03-28T05:53:36Z</cp:lastPrinted>
  <dcterms:modified xsi:type="dcterms:W3CDTF">2019-03-28T05:53:49Z</dcterms:modified>
</cp:coreProperties>
</file>