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66925"/>
  <xr:revisionPtr revIDLastSave="0" documentId="13_ncr:1_{6BB9FE93-BFEB-4158-B588-94DA16B8CD44}" xr6:coauthVersionLast="47" xr6:coauthVersionMax="47" xr10:uidLastSave="{00000000-0000-0000-0000-000000000000}"/>
  <bookViews>
    <workbookView xWindow="-120" yWindow="-120" windowWidth="29040" windowHeight="15840" xr2:uid="{0D97343B-871E-40A9-A7B0-81B93812B579}"/>
  </bookViews>
  <sheets>
    <sheet name="現場閉所取得計画表・実施状況報告書" sheetId="16" r:id="rId1"/>
    <sheet name="記載例" sheetId="19" r:id="rId2"/>
    <sheet name="祝日" sheetId="11" state="hidden" r:id="rId3"/>
    <sheet name="カレンダー" sheetId="12" state="hidden" r:id="rId4"/>
    <sheet name="リスト" sheetId="2" state="hidden" r:id="rId5"/>
  </sheets>
  <definedNames>
    <definedName name="_xlnm.Print_Titles" localSheetId="1">記載例!$8:$10</definedName>
    <definedName name="_xlnm.Print_Titles" localSheetId="0">現場閉所取得計画表・実施状況報告書!$8:$10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9" l="1"/>
  <c r="H35" i="19"/>
  <c r="G35" i="19"/>
  <c r="F35" i="19"/>
  <c r="E35" i="19"/>
  <c r="D35" i="19"/>
  <c r="C35" i="19"/>
  <c r="I32" i="19"/>
  <c r="H32" i="19"/>
  <c r="G32" i="19"/>
  <c r="F32" i="19"/>
  <c r="E32" i="19"/>
  <c r="D32" i="19"/>
  <c r="C32" i="19"/>
  <c r="I29" i="19"/>
  <c r="H29" i="19"/>
  <c r="G29" i="19"/>
  <c r="F29" i="19"/>
  <c r="E29" i="19"/>
  <c r="D29" i="19"/>
  <c r="C29" i="19"/>
  <c r="I26" i="19"/>
  <c r="H26" i="19"/>
  <c r="G26" i="19"/>
  <c r="F26" i="19"/>
  <c r="E26" i="19"/>
  <c r="D26" i="19"/>
  <c r="C26" i="19"/>
  <c r="I23" i="19"/>
  <c r="H23" i="19"/>
  <c r="G23" i="19"/>
  <c r="F23" i="19"/>
  <c r="E23" i="19"/>
  <c r="D23" i="19"/>
  <c r="C23" i="19"/>
  <c r="I20" i="19"/>
  <c r="H20" i="19"/>
  <c r="G20" i="19"/>
  <c r="F20" i="19"/>
  <c r="E20" i="19"/>
  <c r="D20" i="19"/>
  <c r="C20" i="19"/>
  <c r="I17" i="19"/>
  <c r="H17" i="19"/>
  <c r="G17" i="19"/>
  <c r="F17" i="19"/>
  <c r="E17" i="19"/>
  <c r="D17" i="19"/>
  <c r="C17" i="19"/>
  <c r="I14" i="19"/>
  <c r="H14" i="19"/>
  <c r="G14" i="19"/>
  <c r="F14" i="19"/>
  <c r="E14" i="19"/>
  <c r="D14" i="19"/>
  <c r="C14" i="19"/>
  <c r="C11" i="16"/>
  <c r="A3" i="12"/>
  <c r="B1" i="16"/>
  <c r="E3" i="12" l="1"/>
  <c r="D11" i="16"/>
  <c r="A4" i="12"/>
  <c r="E4" i="12" l="1"/>
  <c r="E11" i="16"/>
  <c r="A5" i="12"/>
  <c r="G5" i="12"/>
  <c r="E5" i="12" l="1"/>
  <c r="F11" i="16"/>
  <c r="A6" i="12"/>
  <c r="G6" i="12"/>
  <c r="E6" i="12" l="1"/>
  <c r="G11" i="16"/>
  <c r="A7" i="12"/>
  <c r="G7" i="12"/>
  <c r="E7" i="12" l="1"/>
  <c r="H11" i="16"/>
  <c r="A8" i="12"/>
  <c r="G8" i="12"/>
  <c r="E8" i="12" l="1"/>
  <c r="I11" i="16"/>
  <c r="A9" i="12"/>
  <c r="G9" i="12"/>
  <c r="B4" i="12" l="1"/>
  <c r="E9" i="12"/>
  <c r="C14" i="16"/>
  <c r="A10" i="12"/>
  <c r="G10" i="12"/>
  <c r="B5" i="12" l="1"/>
  <c r="E10" i="12"/>
  <c r="D14" i="16"/>
  <c r="A11" i="12"/>
  <c r="G11" i="12"/>
  <c r="B6" i="12" l="1"/>
  <c r="E11" i="12"/>
  <c r="E14" i="16"/>
  <c r="A12" i="12"/>
  <c r="G12" i="12"/>
  <c r="B7" i="12" l="1"/>
  <c r="E12" i="12"/>
  <c r="F14" i="16"/>
  <c r="A13" i="12"/>
  <c r="G13" i="12"/>
  <c r="B8" i="12" l="1"/>
  <c r="E13" i="12"/>
  <c r="K5" i="12"/>
  <c r="G14" i="16"/>
  <c r="A14" i="12"/>
  <c r="G14" i="12"/>
  <c r="B9" i="12" l="1"/>
  <c r="E14" i="12"/>
  <c r="H14" i="16"/>
  <c r="A15" i="12"/>
  <c r="G15" i="12"/>
  <c r="B10" i="12" l="1"/>
  <c r="E15" i="12"/>
  <c r="I14" i="16"/>
  <c r="A16" i="12"/>
  <c r="G16" i="12"/>
  <c r="B11" i="12" l="1"/>
  <c r="K12" i="12"/>
  <c r="E16" i="12"/>
  <c r="C17" i="16"/>
  <c r="A17" i="12"/>
  <c r="G17" i="12"/>
  <c r="B12" i="12" l="1"/>
  <c r="E17" i="12"/>
  <c r="D17" i="16"/>
  <c r="A18" i="12"/>
  <c r="G18" i="12"/>
  <c r="B13" i="12" l="1"/>
  <c r="E18" i="12"/>
  <c r="E17" i="16"/>
  <c r="A19" i="12"/>
  <c r="G19" i="12"/>
  <c r="B14" i="12" l="1"/>
  <c r="E19" i="12"/>
  <c r="F17" i="16"/>
  <c r="A20" i="12"/>
  <c r="G20" i="12"/>
  <c r="B15" i="12" l="1"/>
  <c r="E20" i="12"/>
  <c r="G17" i="16"/>
  <c r="A21" i="12"/>
  <c r="G21" i="12"/>
  <c r="B16" i="12" l="1"/>
  <c r="E21" i="12"/>
  <c r="H17" i="16"/>
  <c r="A22" i="12"/>
  <c r="G22" i="12"/>
  <c r="B17" i="12" l="1"/>
  <c r="E22" i="12"/>
  <c r="I17" i="16"/>
  <c r="A23" i="12"/>
  <c r="G23" i="12"/>
  <c r="B18" i="12" l="1"/>
  <c r="E23" i="12"/>
  <c r="C20" i="16"/>
  <c r="A24" i="12"/>
  <c r="G24" i="12"/>
  <c r="B19" i="12" l="1"/>
  <c r="E24" i="12"/>
  <c r="D20" i="16"/>
  <c r="A25" i="12"/>
  <c r="G25" i="12"/>
  <c r="B20" i="12" l="1"/>
  <c r="E25" i="12"/>
  <c r="E20" i="16"/>
  <c r="A26" i="12"/>
  <c r="G26" i="12"/>
  <c r="B21" i="12" l="1"/>
  <c r="E26" i="12"/>
  <c r="K19" i="12"/>
  <c r="F20" i="16"/>
  <c r="A27" i="12"/>
  <c r="G27" i="12"/>
  <c r="B22" i="12" l="1"/>
  <c r="E27" i="12"/>
  <c r="G20" i="16"/>
  <c r="A28" i="12"/>
  <c r="G28" i="12"/>
  <c r="B23" i="12" l="1"/>
  <c r="E28" i="12"/>
  <c r="H20" i="16"/>
  <c r="A29" i="12"/>
  <c r="G29" i="12"/>
  <c r="B24" i="12" l="1"/>
  <c r="E29" i="12"/>
  <c r="I20" i="16"/>
  <c r="A30" i="12"/>
  <c r="G30" i="12"/>
  <c r="B25" i="12" l="1"/>
  <c r="E30" i="12"/>
  <c r="C23" i="16"/>
  <c r="A31" i="12"/>
  <c r="G31" i="12"/>
  <c r="B26" i="12" l="1"/>
  <c r="E31" i="12"/>
  <c r="D23" i="16"/>
  <c r="A32" i="12"/>
  <c r="G32" i="12"/>
  <c r="B27" i="12" l="1"/>
  <c r="E32" i="12"/>
  <c r="E23" i="16"/>
  <c r="A33" i="12"/>
  <c r="G33" i="12"/>
  <c r="B28" i="12" l="1"/>
  <c r="E33" i="12"/>
  <c r="K26" i="12"/>
  <c r="F23" i="16"/>
  <c r="A34" i="12"/>
  <c r="G34" i="12"/>
  <c r="B29" i="12" l="1"/>
  <c r="E34" i="12"/>
  <c r="G23" i="16"/>
  <c r="A35" i="12"/>
  <c r="G35" i="12"/>
  <c r="B30" i="12" l="1"/>
  <c r="E35" i="12"/>
  <c r="H23" i="16"/>
  <c r="A36" i="12"/>
  <c r="G36" i="12"/>
  <c r="B31" i="12" l="1"/>
  <c r="E36" i="12"/>
  <c r="I23" i="16"/>
  <c r="A37" i="12"/>
  <c r="G37" i="12"/>
  <c r="B32" i="12" l="1"/>
  <c r="E37" i="12"/>
  <c r="C26" i="16"/>
  <c r="A38" i="12"/>
  <c r="G38" i="12"/>
  <c r="B33" i="12" l="1"/>
  <c r="E38" i="12"/>
  <c r="D26" i="16"/>
  <c r="A39" i="12"/>
  <c r="G39" i="12"/>
  <c r="B34" i="12" l="1"/>
  <c r="E39" i="12"/>
  <c r="E26" i="16"/>
  <c r="A40" i="12"/>
  <c r="G40" i="12"/>
  <c r="B35" i="12" l="1"/>
  <c r="E40" i="12"/>
  <c r="K33" i="12"/>
  <c r="F26" i="16"/>
  <c r="A41" i="12"/>
  <c r="G41" i="12"/>
  <c r="B36" i="12" l="1"/>
  <c r="E41" i="12"/>
  <c r="G26" i="16"/>
  <c r="A42" i="12"/>
  <c r="G42" i="12"/>
  <c r="B37" i="12" l="1"/>
  <c r="E42" i="12"/>
  <c r="H26" i="16"/>
  <c r="A43" i="12"/>
  <c r="G43" i="12"/>
  <c r="B38" i="12" l="1"/>
  <c r="E43" i="12"/>
  <c r="I26" i="16"/>
  <c r="A44" i="12"/>
  <c r="G44" i="12"/>
  <c r="B39" i="12" l="1"/>
  <c r="E44" i="12"/>
  <c r="C29" i="16"/>
  <c r="A45" i="12"/>
  <c r="G45" i="12"/>
  <c r="B40" i="12" l="1"/>
  <c r="E45" i="12"/>
  <c r="D29" i="16"/>
  <c r="A46" i="12"/>
  <c r="G46" i="12"/>
  <c r="B41" i="12" l="1"/>
  <c r="E46" i="12"/>
  <c r="E29" i="16"/>
  <c r="A47" i="12"/>
  <c r="G47" i="12"/>
  <c r="B42" i="12" l="1"/>
  <c r="E47" i="12"/>
  <c r="K40" i="12"/>
  <c r="F29" i="16"/>
  <c r="A48" i="12"/>
  <c r="G48" i="12"/>
  <c r="B43" i="12" l="1"/>
  <c r="E48" i="12"/>
  <c r="G29" i="16"/>
  <c r="A49" i="12"/>
  <c r="G49" i="12"/>
  <c r="B44" i="12" l="1"/>
  <c r="E49" i="12"/>
  <c r="H29" i="16"/>
  <c r="A50" i="12"/>
  <c r="G50" i="12"/>
  <c r="B45" i="12" l="1"/>
  <c r="E50" i="12"/>
  <c r="I29" i="16"/>
  <c r="A51" i="12"/>
  <c r="G51" i="12"/>
  <c r="B46" i="12" l="1"/>
  <c r="E51" i="12"/>
  <c r="C32" i="16"/>
  <c r="A52" i="12"/>
  <c r="G52" i="12"/>
  <c r="B47" i="12" l="1"/>
  <c r="E52" i="12"/>
  <c r="D32" i="16"/>
  <c r="A53" i="12"/>
  <c r="G53" i="12"/>
  <c r="B48" i="12" l="1"/>
  <c r="E53" i="12"/>
  <c r="E32" i="16"/>
  <c r="A54" i="12"/>
  <c r="G54" i="12"/>
  <c r="B49" i="12" l="1"/>
  <c r="E54" i="12"/>
  <c r="K47" i="12"/>
  <c r="F32" i="16"/>
  <c r="A55" i="12"/>
  <c r="G55" i="12"/>
  <c r="B50" i="12" l="1"/>
  <c r="E55" i="12"/>
  <c r="G32" i="16"/>
  <c r="A56" i="12"/>
  <c r="G56" i="12"/>
  <c r="B51" i="12" l="1"/>
  <c r="E56" i="12"/>
  <c r="H32" i="16"/>
  <c r="A57" i="12"/>
  <c r="G57" i="12"/>
  <c r="B52" i="12" l="1"/>
  <c r="E57" i="12"/>
  <c r="I32" i="16"/>
  <c r="A58" i="12"/>
  <c r="G58" i="12"/>
  <c r="B53" i="12" l="1"/>
  <c r="E58" i="12"/>
  <c r="C35" i="16"/>
  <c r="A59" i="12"/>
  <c r="G59" i="12"/>
  <c r="B54" i="12" l="1"/>
  <c r="E59" i="12"/>
  <c r="D35" i="16"/>
  <c r="A60" i="12"/>
  <c r="G60" i="12"/>
  <c r="B55" i="12" l="1"/>
  <c r="E60" i="12"/>
  <c r="E35" i="16"/>
  <c r="A61" i="12"/>
  <c r="G61" i="12"/>
  <c r="B56" i="12" l="1"/>
  <c r="E61" i="12"/>
  <c r="K54" i="12"/>
  <c r="F35" i="16"/>
  <c r="A62" i="12"/>
  <c r="G62" i="12"/>
  <c r="B57" i="12" l="1"/>
  <c r="E62" i="12"/>
  <c r="G35" i="16"/>
  <c r="A63" i="12"/>
  <c r="G63" i="12"/>
  <c r="B58" i="12" l="1"/>
  <c r="E63" i="12"/>
  <c r="H35" i="16"/>
  <c r="A64" i="12"/>
  <c r="G64" i="12"/>
  <c r="B59" i="12" l="1"/>
  <c r="E64" i="12"/>
  <c r="I35" i="16"/>
  <c r="A65" i="12"/>
  <c r="G65" i="12"/>
  <c r="B60" i="12" l="1"/>
  <c r="E65" i="12"/>
  <c r="C38" i="16"/>
  <c r="A66" i="12"/>
  <c r="G66" i="12"/>
  <c r="B61" i="12" l="1"/>
  <c r="E66" i="12"/>
  <c r="D38" i="16"/>
  <c r="A67" i="12"/>
  <c r="G67" i="12"/>
  <c r="B62" i="12" l="1"/>
  <c r="E67" i="12"/>
  <c r="E38" i="16"/>
  <c r="A68" i="12"/>
  <c r="G68" i="12"/>
  <c r="B63" i="12" l="1"/>
  <c r="E68" i="12"/>
  <c r="K61" i="12"/>
  <c r="F38" i="16"/>
  <c r="A69" i="12"/>
  <c r="G69" i="12"/>
  <c r="B64" i="12" l="1"/>
  <c r="E69" i="12"/>
  <c r="G38" i="16"/>
  <c r="A70" i="12"/>
  <c r="G70" i="12"/>
  <c r="B65" i="12" l="1"/>
  <c r="E70" i="12"/>
  <c r="H38" i="16"/>
  <c r="A71" i="12"/>
  <c r="G71" i="12"/>
  <c r="B66" i="12" l="1"/>
  <c r="E71" i="12"/>
  <c r="I38" i="16"/>
  <c r="A72" i="12"/>
  <c r="G72" i="12"/>
  <c r="B67" i="12" l="1"/>
  <c r="E72" i="12"/>
  <c r="C41" i="16"/>
  <c r="K72" i="12"/>
  <c r="A73" i="12"/>
  <c r="G73" i="12"/>
  <c r="B68" i="12" l="1"/>
  <c r="E73" i="12"/>
  <c r="D41" i="16"/>
  <c r="A74" i="12"/>
  <c r="G74" i="12"/>
  <c r="B69" i="12" l="1"/>
  <c r="E74" i="12"/>
  <c r="E41" i="16"/>
  <c r="A75" i="12"/>
  <c r="G75" i="12"/>
  <c r="B73" i="12" l="1"/>
  <c r="B70" i="12"/>
  <c r="E75" i="12"/>
  <c r="K68" i="12"/>
  <c r="F41" i="16"/>
  <c r="A76" i="12"/>
  <c r="G76" i="12"/>
  <c r="B74" i="12" l="1"/>
  <c r="B71" i="12"/>
  <c r="E76" i="12"/>
  <c r="G41" i="16"/>
  <c r="A77" i="12"/>
  <c r="G77" i="12"/>
  <c r="B75" i="12" l="1"/>
  <c r="B72" i="12"/>
  <c r="E77" i="12"/>
  <c r="H41" i="16"/>
  <c r="B76" i="12" s="1"/>
  <c r="A78" i="12"/>
  <c r="G78" i="12"/>
  <c r="E78" i="12" l="1"/>
  <c r="K71" i="12"/>
  <c r="I41" i="16"/>
  <c r="B77" i="12" s="1"/>
  <c r="A79" i="12"/>
  <c r="G79" i="12"/>
  <c r="E79" i="12" l="1"/>
  <c r="C44" i="16"/>
  <c r="B78" i="12" s="1"/>
  <c r="K79" i="12"/>
  <c r="A80" i="12"/>
  <c r="G80" i="12"/>
  <c r="E80" i="12" l="1"/>
  <c r="K73" i="12"/>
  <c r="D44" i="16"/>
  <c r="B79" i="12" s="1"/>
  <c r="A81" i="12"/>
  <c r="G81" i="12"/>
  <c r="E81" i="12" l="1"/>
  <c r="K74" i="12"/>
  <c r="E44" i="16"/>
  <c r="B80" i="12" s="1"/>
  <c r="A82" i="12"/>
  <c r="G82" i="12"/>
  <c r="E82" i="12" l="1"/>
  <c r="K75" i="12"/>
  <c r="F44" i="16"/>
  <c r="B81" i="12" s="1"/>
  <c r="A83" i="12"/>
  <c r="G83" i="12"/>
  <c r="E83" i="12" l="1"/>
  <c r="G44" i="16"/>
  <c r="B82" i="12" s="1"/>
  <c r="A84" i="12"/>
  <c r="G84" i="12"/>
  <c r="E84" i="12" l="1"/>
  <c r="H44" i="16"/>
  <c r="B83" i="12" s="1"/>
  <c r="A85" i="12"/>
  <c r="G85" i="12"/>
  <c r="E85" i="12" l="1"/>
  <c r="K78" i="12"/>
  <c r="I44" i="16"/>
  <c r="B84" i="12" s="1"/>
  <c r="A86" i="12"/>
  <c r="G86" i="12"/>
  <c r="E86" i="12" l="1"/>
  <c r="C47" i="16"/>
  <c r="B85" i="12" s="1"/>
  <c r="K86" i="12"/>
  <c r="A87" i="12"/>
  <c r="G87" i="12"/>
  <c r="E87" i="12" l="1"/>
  <c r="K80" i="12"/>
  <c r="D47" i="16"/>
  <c r="B86" i="12" s="1"/>
  <c r="A88" i="12"/>
  <c r="G88" i="12"/>
  <c r="E88" i="12" l="1"/>
  <c r="K81" i="12"/>
  <c r="E47" i="16"/>
  <c r="B87" i="12" s="1"/>
  <c r="A89" i="12"/>
  <c r="G89" i="12"/>
  <c r="E89" i="12" l="1"/>
  <c r="K82" i="12"/>
  <c r="F47" i="16"/>
  <c r="B88" i="12" s="1"/>
  <c r="A90" i="12"/>
  <c r="G90" i="12"/>
  <c r="E90" i="12" l="1"/>
  <c r="G47" i="16"/>
  <c r="B89" i="12" s="1"/>
  <c r="A91" i="12"/>
  <c r="G91" i="12"/>
  <c r="E91" i="12" l="1"/>
  <c r="H47" i="16"/>
  <c r="B90" i="12" s="1"/>
  <c r="A92" i="12"/>
  <c r="G92" i="12"/>
  <c r="E92" i="12" l="1"/>
  <c r="K85" i="12"/>
  <c r="I47" i="16"/>
  <c r="B91" i="12" s="1"/>
  <c r="A93" i="12"/>
  <c r="G93" i="12"/>
  <c r="E93" i="12" l="1"/>
  <c r="C50" i="16"/>
  <c r="B92" i="12" s="1"/>
  <c r="K93" i="12"/>
  <c r="A94" i="12"/>
  <c r="G94" i="12"/>
  <c r="E94" i="12" l="1"/>
  <c r="K87" i="12"/>
  <c r="D50" i="16"/>
  <c r="B93" i="12" s="1"/>
  <c r="A95" i="12"/>
  <c r="G95" i="12"/>
  <c r="E95" i="12" l="1"/>
  <c r="K88" i="12"/>
  <c r="E50" i="16"/>
  <c r="B94" i="12" s="1"/>
  <c r="A96" i="12"/>
  <c r="G96" i="12"/>
  <c r="E96" i="12" l="1"/>
  <c r="K89" i="12"/>
  <c r="F50" i="16"/>
  <c r="B95" i="12" s="1"/>
  <c r="A97" i="12"/>
  <c r="G97" i="12"/>
  <c r="E97" i="12" l="1"/>
  <c r="G50" i="16"/>
  <c r="B96" i="12" s="1"/>
  <c r="A98" i="12"/>
  <c r="G98" i="12"/>
  <c r="E98" i="12" l="1"/>
  <c r="H50" i="16"/>
  <c r="B97" i="12" s="1"/>
  <c r="A99" i="12"/>
  <c r="G99" i="12"/>
  <c r="E99" i="12" l="1"/>
  <c r="K92" i="12"/>
  <c r="I50" i="16"/>
  <c r="B98" i="12" s="1"/>
  <c r="A100" i="12"/>
  <c r="G100" i="12"/>
  <c r="E100" i="12" l="1"/>
  <c r="C53" i="16"/>
  <c r="B99" i="12" s="1"/>
  <c r="K100" i="12"/>
  <c r="A101" i="12"/>
  <c r="G101" i="12"/>
  <c r="E101" i="12" l="1"/>
  <c r="K94" i="12"/>
  <c r="D53" i="16"/>
  <c r="B100" i="12" s="1"/>
  <c r="A102" i="12"/>
  <c r="G102" i="12"/>
  <c r="E102" i="12" l="1"/>
  <c r="K95" i="12"/>
  <c r="E53" i="16"/>
  <c r="B101" i="12" s="1"/>
  <c r="A103" i="12"/>
  <c r="G103" i="12"/>
  <c r="E103" i="12" l="1"/>
  <c r="K96" i="12"/>
  <c r="F53" i="16"/>
  <c r="B102" i="12" s="1"/>
  <c r="K99" i="12"/>
  <c r="A104" i="12"/>
  <c r="G104" i="12"/>
  <c r="E104" i="12" l="1"/>
  <c r="G53" i="16"/>
  <c r="B103" i="12" s="1"/>
  <c r="A105" i="12"/>
  <c r="G105" i="12"/>
  <c r="E105" i="12" l="1"/>
  <c r="H53" i="16"/>
  <c r="B104" i="12" s="1"/>
  <c r="A106" i="12"/>
  <c r="G106" i="12"/>
  <c r="E106" i="12" l="1"/>
  <c r="I53" i="16"/>
  <c r="B105" i="12" s="1"/>
  <c r="A107" i="12"/>
  <c r="G107" i="12"/>
  <c r="E107" i="12" l="1"/>
  <c r="C56" i="16"/>
  <c r="B106" i="12" s="1"/>
  <c r="K107" i="12"/>
  <c r="A108" i="12"/>
  <c r="G108" i="12"/>
  <c r="E108" i="12" l="1"/>
  <c r="K101" i="12"/>
  <c r="D56" i="16"/>
  <c r="B107" i="12" s="1"/>
  <c r="A109" i="12"/>
  <c r="G109" i="12"/>
  <c r="E109" i="12" l="1"/>
  <c r="K102" i="12"/>
  <c r="E56" i="16"/>
  <c r="B108" i="12" s="1"/>
  <c r="A110" i="12"/>
  <c r="G110" i="12"/>
  <c r="E110" i="12" l="1"/>
  <c r="K103" i="12"/>
  <c r="F56" i="16"/>
  <c r="B109" i="12" s="1"/>
  <c r="K106" i="12"/>
  <c r="K110" i="12"/>
  <c r="A111" i="12"/>
  <c r="G111" i="12"/>
  <c r="E111" i="12" l="1"/>
  <c r="G56" i="16"/>
  <c r="B110" i="12" s="1"/>
  <c r="A112" i="12"/>
  <c r="G112" i="12"/>
  <c r="E112" i="12" l="1"/>
  <c r="H56" i="16"/>
  <c r="B111" i="12" s="1"/>
  <c r="A113" i="12"/>
  <c r="G113" i="12"/>
  <c r="E113" i="12" l="1"/>
  <c r="I56" i="16"/>
  <c r="B112" i="12" s="1"/>
  <c r="A114" i="12"/>
  <c r="G114" i="12"/>
  <c r="E114" i="12" l="1"/>
  <c r="C59" i="16"/>
  <c r="B113" i="12" s="1"/>
  <c r="K114" i="12"/>
  <c r="A115" i="12"/>
  <c r="G115" i="12"/>
  <c r="E115" i="12" l="1"/>
  <c r="K108" i="12"/>
  <c r="D59" i="16"/>
  <c r="B114" i="12" s="1"/>
  <c r="A116" i="12"/>
  <c r="G116" i="12"/>
  <c r="E116" i="12" l="1"/>
  <c r="E59" i="16"/>
  <c r="B115" i="12" s="1"/>
  <c r="K109" i="12"/>
  <c r="A117" i="12"/>
  <c r="G117" i="12"/>
  <c r="E117" i="12" l="1"/>
  <c r="F59" i="16"/>
  <c r="B116" i="12" s="1"/>
  <c r="K113" i="12"/>
  <c r="K117" i="12"/>
  <c r="A118" i="12"/>
  <c r="G118" i="12"/>
  <c r="E118" i="12" l="1"/>
  <c r="G59" i="16"/>
  <c r="B117" i="12" s="1"/>
  <c r="A119" i="12"/>
  <c r="G119" i="12"/>
  <c r="E119" i="12" l="1"/>
  <c r="H59" i="16"/>
  <c r="B118" i="12" s="1"/>
  <c r="A120" i="12"/>
  <c r="G120" i="12"/>
  <c r="E120" i="12" l="1"/>
  <c r="I59" i="16"/>
  <c r="B119" i="12" s="1"/>
  <c r="K120" i="12"/>
  <c r="A121" i="12"/>
  <c r="G121" i="12"/>
  <c r="E121" i="12" l="1"/>
  <c r="C62" i="16"/>
  <c r="B120" i="12" s="1"/>
  <c r="K121" i="12"/>
  <c r="A122" i="12"/>
  <c r="G122" i="12"/>
  <c r="E122" i="12" l="1"/>
  <c r="D62" i="16"/>
  <c r="B121" i="12" s="1"/>
  <c r="A123" i="12"/>
  <c r="G123" i="12"/>
  <c r="E123" i="12" l="1"/>
  <c r="E62" i="16"/>
  <c r="B122" i="12" s="1"/>
  <c r="K115" i="12"/>
  <c r="A124" i="12"/>
  <c r="G124" i="12"/>
  <c r="E124" i="12" l="1"/>
  <c r="F62" i="16"/>
  <c r="B123" i="12" s="1"/>
  <c r="K116" i="12"/>
  <c r="K124" i="12"/>
  <c r="A125" i="12"/>
  <c r="B125" i="12" s="1"/>
  <c r="G125" i="12"/>
  <c r="E125" i="12" l="1"/>
  <c r="G62" i="16"/>
  <c r="B124" i="12" s="1"/>
  <c r="K125" i="12"/>
  <c r="A126" i="12"/>
  <c r="B126" i="12" s="1"/>
  <c r="G126" i="12"/>
  <c r="E126" i="12" l="1"/>
  <c r="H62" i="16"/>
  <c r="K126" i="12"/>
  <c r="A127" i="12"/>
  <c r="B127" i="12" s="1"/>
  <c r="G127" i="12"/>
  <c r="E127" i="12" l="1"/>
  <c r="I62" i="16"/>
  <c r="K127" i="12"/>
  <c r="A128" i="12"/>
  <c r="B128" i="12" s="1"/>
  <c r="G128" i="12"/>
  <c r="E128" i="12" l="1"/>
  <c r="C65" i="16"/>
  <c r="K128" i="12"/>
  <c r="A129" i="12"/>
  <c r="B129" i="12" s="1"/>
  <c r="G129" i="12"/>
  <c r="E129" i="12" l="1"/>
  <c r="D65" i="16"/>
  <c r="A130" i="12"/>
  <c r="B130" i="12" s="1"/>
  <c r="G130" i="12"/>
  <c r="E130" i="12" l="1"/>
  <c r="E65" i="16"/>
  <c r="K122" i="12"/>
  <c r="A131" i="12"/>
  <c r="B131" i="12" s="1"/>
  <c r="G131" i="12"/>
  <c r="E131" i="12" l="1"/>
  <c r="F65" i="16"/>
  <c r="K123" i="12"/>
  <c r="K131" i="12"/>
  <c r="A132" i="12"/>
  <c r="B132" i="12" s="1"/>
  <c r="G132" i="12"/>
  <c r="D125" i="12" l="1" a="1"/>
  <c r="D125" i="12" s="1"/>
  <c r="C125" i="12" a="1"/>
  <c r="C125" i="12" s="1"/>
  <c r="F125" i="12" s="1"/>
  <c r="E132" i="12"/>
  <c r="G65" i="16"/>
  <c r="K132" i="12"/>
  <c r="A133" i="12"/>
  <c r="B133" i="12" s="1"/>
  <c r="G133" i="12"/>
  <c r="D126" i="12" l="1" a="1"/>
  <c r="D126" i="12" s="1"/>
  <c r="C126" i="12" a="1"/>
  <c r="C126" i="12" s="1"/>
  <c r="F126" i="12" s="1"/>
  <c r="E133" i="12"/>
  <c r="H65" i="16"/>
  <c r="K133" i="12"/>
  <c r="A134" i="12"/>
  <c r="B134" i="12" s="1"/>
  <c r="G134" i="12"/>
  <c r="D127" i="12" l="1" a="1"/>
  <c r="D127" i="12" s="1"/>
  <c r="C127" i="12" a="1"/>
  <c r="C127" i="12" s="1"/>
  <c r="F127" i="12" s="1"/>
  <c r="E134" i="12"/>
  <c r="I65" i="16"/>
  <c r="K134" i="12"/>
  <c r="A135" i="12"/>
  <c r="B135" i="12" s="1"/>
  <c r="G135" i="12"/>
  <c r="L65" i="16" l="1"/>
  <c r="D128" i="12" a="1"/>
  <c r="D128" i="12" s="1"/>
  <c r="C128" i="12" a="1"/>
  <c r="C128" i="12" s="1"/>
  <c r="F128" i="12" s="1"/>
  <c r="E135" i="12"/>
  <c r="C68" i="16"/>
  <c r="K65" i="16"/>
  <c r="K135" i="12"/>
  <c r="A136" i="12"/>
  <c r="B136" i="12" s="1"/>
  <c r="G136" i="12"/>
  <c r="D129" i="12" l="1" a="1"/>
  <c r="D129" i="12" s="1"/>
  <c r="C129" i="12" a="1"/>
  <c r="C129" i="12" s="1"/>
  <c r="F129" i="12" s="1"/>
  <c r="E136" i="12"/>
  <c r="R65" i="16"/>
  <c r="S65" i="16"/>
  <c r="M65" i="16"/>
  <c r="D68" i="16"/>
  <c r="A137" i="12"/>
  <c r="B137" i="12" s="1"/>
  <c r="G137" i="12"/>
  <c r="D130" i="12" l="1" a="1"/>
  <c r="D130" i="12" s="1"/>
  <c r="C130" i="12" a="1"/>
  <c r="C130" i="12" s="1"/>
  <c r="F130" i="12" s="1"/>
  <c r="E137" i="12"/>
  <c r="E68" i="16"/>
  <c r="K129" i="12"/>
  <c r="A138" i="12"/>
  <c r="B138" i="12" s="1"/>
  <c r="G138" i="12"/>
  <c r="D131" i="12" l="1" a="1"/>
  <c r="D131" i="12" s="1"/>
  <c r="C131" i="12" a="1"/>
  <c r="C131" i="12" s="1"/>
  <c r="F131" i="12" s="1"/>
  <c r="E138" i="12"/>
  <c r="F68" i="16"/>
  <c r="K130" i="12"/>
  <c r="K138" i="12"/>
  <c r="A139" i="12"/>
  <c r="B139" i="12" s="1"/>
  <c r="G139" i="12"/>
  <c r="D132" i="12" l="1" a="1"/>
  <c r="D132" i="12" s="1"/>
  <c r="C132" i="12" a="1"/>
  <c r="C132" i="12" s="1"/>
  <c r="F132" i="12" s="1"/>
  <c r="E139" i="12"/>
  <c r="G68" i="16"/>
  <c r="K139" i="12"/>
  <c r="A140" i="12"/>
  <c r="B140" i="12" s="1"/>
  <c r="G140" i="12"/>
  <c r="D133" i="12" l="1" a="1"/>
  <c r="D133" i="12" s="1"/>
  <c r="C133" i="12" a="1"/>
  <c r="C133" i="12" s="1"/>
  <c r="F133" i="12" s="1"/>
  <c r="E140" i="12"/>
  <c r="H68" i="16"/>
  <c r="K140" i="12"/>
  <c r="A141" i="12"/>
  <c r="B141" i="12" s="1"/>
  <c r="G141" i="12"/>
  <c r="D134" i="12" l="1" a="1"/>
  <c r="D134" i="12" s="1"/>
  <c r="C134" i="12" a="1"/>
  <c r="C134" i="12" s="1"/>
  <c r="F134" i="12" s="1"/>
  <c r="E141" i="12"/>
  <c r="I68" i="16"/>
  <c r="K141" i="12"/>
  <c r="A142" i="12"/>
  <c r="B142" i="12" s="1"/>
  <c r="G142" i="12"/>
  <c r="L68" i="16" l="1"/>
  <c r="D135" i="12" a="1"/>
  <c r="D135" i="12" s="1"/>
  <c r="C135" i="12" a="1"/>
  <c r="C135" i="12" s="1"/>
  <c r="F135" i="12" s="1"/>
  <c r="E142" i="12"/>
  <c r="C71" i="16"/>
  <c r="K68" i="16"/>
  <c r="K142" i="12"/>
  <c r="A143" i="12"/>
  <c r="B143" i="12" s="1"/>
  <c r="G143" i="12"/>
  <c r="D136" i="12" l="1" a="1"/>
  <c r="D136" i="12" s="1"/>
  <c r="C136" i="12" a="1"/>
  <c r="C136" i="12" s="1"/>
  <c r="F136" i="12" s="1"/>
  <c r="E143" i="12"/>
  <c r="R68" i="16"/>
  <c r="S68" i="16"/>
  <c r="M68" i="16"/>
  <c r="D71" i="16"/>
  <c r="A144" i="12"/>
  <c r="B144" i="12" s="1"/>
  <c r="G144" i="12"/>
  <c r="D137" i="12" l="1" a="1"/>
  <c r="D137" i="12" s="1"/>
  <c r="C137" i="12" a="1"/>
  <c r="C137" i="12" s="1"/>
  <c r="F137" i="12" s="1"/>
  <c r="E144" i="12"/>
  <c r="E71" i="16"/>
  <c r="K136" i="12"/>
  <c r="A145" i="12"/>
  <c r="B145" i="12" s="1"/>
  <c r="G145" i="12"/>
  <c r="D138" i="12" l="1" a="1"/>
  <c r="D138" i="12" s="1"/>
  <c r="C138" i="12" a="1"/>
  <c r="C138" i="12" s="1"/>
  <c r="F138" i="12" s="1"/>
  <c r="E145" i="12"/>
  <c r="F71" i="16"/>
  <c r="K137" i="12"/>
  <c r="K145" i="12"/>
  <c r="A146" i="12"/>
  <c r="B146" i="12" s="1"/>
  <c r="G146" i="12"/>
  <c r="D139" i="12" l="1" a="1"/>
  <c r="D139" i="12" s="1"/>
  <c r="C139" i="12" a="1"/>
  <c r="C139" i="12" s="1"/>
  <c r="F139" i="12" s="1"/>
  <c r="E146" i="12"/>
  <c r="G71" i="16"/>
  <c r="K146" i="12"/>
  <c r="A147" i="12"/>
  <c r="B147" i="12" s="1"/>
  <c r="G147" i="12"/>
  <c r="D140" i="12" l="1" a="1"/>
  <c r="D140" i="12" s="1"/>
  <c r="C140" i="12" a="1"/>
  <c r="C140" i="12" s="1"/>
  <c r="F140" i="12" s="1"/>
  <c r="E147" i="12"/>
  <c r="H71" i="16"/>
  <c r="K147" i="12"/>
  <c r="A148" i="12"/>
  <c r="B148" i="12" s="1"/>
  <c r="G148" i="12"/>
  <c r="D141" i="12" l="1" a="1"/>
  <c r="D141" i="12" s="1"/>
  <c r="C141" i="12" a="1"/>
  <c r="C141" i="12" s="1"/>
  <c r="F141" i="12" s="1"/>
  <c r="E148" i="12"/>
  <c r="I71" i="16"/>
  <c r="K148" i="12"/>
  <c r="A149" i="12"/>
  <c r="B149" i="12" s="1"/>
  <c r="G149" i="12"/>
  <c r="L71" i="16" l="1"/>
  <c r="D142" i="12" a="1"/>
  <c r="D142" i="12" s="1"/>
  <c r="C142" i="12" a="1"/>
  <c r="C142" i="12" s="1"/>
  <c r="F142" i="12" s="1"/>
  <c r="E149" i="12"/>
  <c r="C74" i="16"/>
  <c r="K71" i="16"/>
  <c r="K149" i="12"/>
  <c r="A150" i="12"/>
  <c r="B150" i="12" s="1"/>
  <c r="G150" i="12"/>
  <c r="D143" i="12" l="1" a="1"/>
  <c r="D143" i="12" s="1"/>
  <c r="C143" i="12" a="1"/>
  <c r="C143" i="12" s="1"/>
  <c r="F143" i="12" s="1"/>
  <c r="E150" i="12"/>
  <c r="R71" i="16"/>
  <c r="S71" i="16"/>
  <c r="M71" i="16"/>
  <c r="D74" i="16"/>
  <c r="A151" i="12"/>
  <c r="B151" i="12" s="1"/>
  <c r="G151" i="12"/>
  <c r="D144" i="12" l="1" a="1"/>
  <c r="D144" i="12" s="1"/>
  <c r="C144" i="12" a="1"/>
  <c r="C144" i="12" s="1"/>
  <c r="F144" i="12" s="1"/>
  <c r="E151" i="12"/>
  <c r="E74" i="16"/>
  <c r="K143" i="12"/>
  <c r="A152" i="12"/>
  <c r="B152" i="12" s="1"/>
  <c r="G152" i="12"/>
  <c r="D145" i="12" l="1" a="1"/>
  <c r="D145" i="12" s="1"/>
  <c r="C145" i="12" a="1"/>
  <c r="C145" i="12" s="1"/>
  <c r="F145" i="12" s="1"/>
  <c r="E152" i="12"/>
  <c r="F74" i="16"/>
  <c r="K144" i="12"/>
  <c r="K152" i="12"/>
  <c r="A153" i="12"/>
  <c r="B153" i="12" s="1"/>
  <c r="G153" i="12"/>
  <c r="D146" i="12" l="1" a="1"/>
  <c r="D146" i="12" s="1"/>
  <c r="C146" i="12" a="1"/>
  <c r="C146" i="12" s="1"/>
  <c r="F146" i="12" s="1"/>
  <c r="E153" i="12"/>
  <c r="G74" i="16"/>
  <c r="K153" i="12"/>
  <c r="A154" i="12"/>
  <c r="B154" i="12" s="1"/>
  <c r="G154" i="12"/>
  <c r="D147" i="12" l="1" a="1"/>
  <c r="D147" i="12" s="1"/>
  <c r="C147" i="12" a="1"/>
  <c r="C147" i="12" s="1"/>
  <c r="F147" i="12" s="1"/>
  <c r="E154" i="12"/>
  <c r="H74" i="16"/>
  <c r="K154" i="12"/>
  <c r="A155" i="12"/>
  <c r="B155" i="12" s="1"/>
  <c r="G155" i="12"/>
  <c r="D148" i="12" l="1" a="1"/>
  <c r="D148" i="12" s="1"/>
  <c r="C148" i="12" a="1"/>
  <c r="C148" i="12" s="1"/>
  <c r="F148" i="12" s="1"/>
  <c r="E155" i="12"/>
  <c r="I74" i="16"/>
  <c r="K155" i="12"/>
  <c r="A156" i="12"/>
  <c r="B156" i="12" s="1"/>
  <c r="G156" i="12"/>
  <c r="L74" i="16" l="1"/>
  <c r="D149" i="12" a="1"/>
  <c r="D149" i="12" s="1"/>
  <c r="C149" i="12" a="1"/>
  <c r="C149" i="12" s="1"/>
  <c r="F149" i="12" s="1"/>
  <c r="E156" i="12"/>
  <c r="C77" i="16"/>
  <c r="K74" i="16"/>
  <c r="K156" i="12"/>
  <c r="A157" i="12"/>
  <c r="B157" i="12" s="1"/>
  <c r="G157" i="12"/>
  <c r="D150" i="12" l="1" a="1"/>
  <c r="D150" i="12" s="1"/>
  <c r="C150" i="12" a="1"/>
  <c r="C150" i="12" s="1"/>
  <c r="F150" i="12" s="1"/>
  <c r="E157" i="12"/>
  <c r="R74" i="16"/>
  <c r="S74" i="16"/>
  <c r="M74" i="16"/>
  <c r="D77" i="16"/>
  <c r="A158" i="12"/>
  <c r="B158" i="12" s="1"/>
  <c r="G158" i="12"/>
  <c r="D151" i="12" l="1" a="1"/>
  <c r="D151" i="12" s="1"/>
  <c r="C151" i="12" a="1"/>
  <c r="C151" i="12" s="1"/>
  <c r="F151" i="12" s="1"/>
  <c r="E158" i="12"/>
  <c r="E77" i="16"/>
  <c r="K150" i="12"/>
  <c r="A159" i="12"/>
  <c r="B159" i="12" s="1"/>
  <c r="G159" i="12"/>
  <c r="D152" i="12" l="1" a="1"/>
  <c r="D152" i="12" s="1"/>
  <c r="C152" i="12" a="1"/>
  <c r="C152" i="12" s="1"/>
  <c r="F152" i="12" s="1"/>
  <c r="E159" i="12"/>
  <c r="F77" i="16"/>
  <c r="K151" i="12"/>
  <c r="K159" i="12"/>
  <c r="A160" i="12"/>
  <c r="B160" i="12" s="1"/>
  <c r="G160" i="12"/>
  <c r="D153" i="12" l="1" a="1"/>
  <c r="D153" i="12" s="1"/>
  <c r="C153" i="12" a="1"/>
  <c r="C153" i="12" s="1"/>
  <c r="F153" i="12" s="1"/>
  <c r="E160" i="12"/>
  <c r="G77" i="16"/>
  <c r="K160" i="12"/>
  <c r="A161" i="12"/>
  <c r="B161" i="12" s="1"/>
  <c r="G161" i="12"/>
  <c r="D154" i="12" l="1" a="1"/>
  <c r="D154" i="12" s="1"/>
  <c r="C154" i="12" a="1"/>
  <c r="C154" i="12" s="1"/>
  <c r="F154" i="12" s="1"/>
  <c r="E161" i="12"/>
  <c r="H77" i="16"/>
  <c r="K161" i="12"/>
  <c r="A162" i="12"/>
  <c r="B162" i="12" s="1"/>
  <c r="G162" i="12"/>
  <c r="D155" i="12" l="1" a="1"/>
  <c r="D155" i="12" s="1"/>
  <c r="C155" i="12" a="1"/>
  <c r="C155" i="12" s="1"/>
  <c r="F155" i="12" s="1"/>
  <c r="E162" i="12"/>
  <c r="I77" i="16"/>
  <c r="K162" i="12"/>
  <c r="A163" i="12"/>
  <c r="B163" i="12" s="1"/>
  <c r="G163" i="12"/>
  <c r="L77" i="16" l="1"/>
  <c r="D156" i="12" a="1"/>
  <c r="D156" i="12" s="1"/>
  <c r="C156" i="12" a="1"/>
  <c r="C156" i="12" s="1"/>
  <c r="F156" i="12" s="1"/>
  <c r="E163" i="12"/>
  <c r="C80" i="16"/>
  <c r="K77" i="16"/>
  <c r="K163" i="12"/>
  <c r="A164" i="12"/>
  <c r="B164" i="12" s="1"/>
  <c r="G164" i="12"/>
  <c r="D157" i="12" l="1" a="1"/>
  <c r="D157" i="12" s="1"/>
  <c r="C157" i="12" a="1"/>
  <c r="C157" i="12" s="1"/>
  <c r="F157" i="12" s="1"/>
  <c r="E164" i="12"/>
  <c r="R77" i="16"/>
  <c r="S77" i="16"/>
  <c r="M77" i="16"/>
  <c r="D80" i="16"/>
  <c r="A165" i="12"/>
  <c r="B165" i="12" s="1"/>
  <c r="G165" i="12"/>
  <c r="D158" i="12" l="1" a="1"/>
  <c r="D158" i="12" s="1"/>
  <c r="C158" i="12" a="1"/>
  <c r="C158" i="12" s="1"/>
  <c r="F158" i="12" s="1"/>
  <c r="E165" i="12"/>
  <c r="E80" i="16"/>
  <c r="K157" i="12"/>
  <c r="A166" i="12"/>
  <c r="B166" i="12" s="1"/>
  <c r="G166" i="12"/>
  <c r="D159" i="12" l="1" a="1"/>
  <c r="D159" i="12" s="1"/>
  <c r="C159" i="12" a="1"/>
  <c r="C159" i="12" s="1"/>
  <c r="F159" i="12" s="1"/>
  <c r="E166" i="12"/>
  <c r="F80" i="16"/>
  <c r="K158" i="12"/>
  <c r="K166" i="12"/>
  <c r="A167" i="12"/>
  <c r="B167" i="12" s="1"/>
  <c r="G167" i="12"/>
  <c r="D160" i="12" l="1" a="1"/>
  <c r="D160" i="12" s="1"/>
  <c r="C160" i="12" a="1"/>
  <c r="C160" i="12" s="1"/>
  <c r="F160" i="12" s="1"/>
  <c r="E167" i="12"/>
  <c r="G80" i="16"/>
  <c r="K167" i="12"/>
  <c r="A168" i="12"/>
  <c r="B168" i="12" s="1"/>
  <c r="G168" i="12"/>
  <c r="D161" i="12" l="1" a="1"/>
  <c r="D161" i="12" s="1"/>
  <c r="C161" i="12" a="1"/>
  <c r="C161" i="12" s="1"/>
  <c r="F161" i="12" s="1"/>
  <c r="E168" i="12"/>
  <c r="H80" i="16"/>
  <c r="K168" i="12"/>
  <c r="A169" i="12"/>
  <c r="B169" i="12" s="1"/>
  <c r="G169" i="12"/>
  <c r="D162" i="12" l="1" a="1"/>
  <c r="D162" i="12" s="1"/>
  <c r="C162" i="12" a="1"/>
  <c r="C162" i="12" s="1"/>
  <c r="F162" i="12" s="1"/>
  <c r="E169" i="12"/>
  <c r="I80" i="16"/>
  <c r="K169" i="12"/>
  <c r="A170" i="12"/>
  <c r="B170" i="12" s="1"/>
  <c r="G170" i="12"/>
  <c r="L80" i="16" l="1"/>
  <c r="D163" i="12" a="1"/>
  <c r="D163" i="12" s="1"/>
  <c r="C163" i="12" a="1"/>
  <c r="C163" i="12" s="1"/>
  <c r="F163" i="12" s="1"/>
  <c r="E170" i="12"/>
  <c r="C83" i="16"/>
  <c r="K80" i="16"/>
  <c r="K170" i="12"/>
  <c r="A171" i="12"/>
  <c r="B171" i="12" s="1"/>
  <c r="G171" i="12"/>
  <c r="D164" i="12" l="1" a="1"/>
  <c r="D164" i="12" s="1"/>
  <c r="C164" i="12" a="1"/>
  <c r="C164" i="12" s="1"/>
  <c r="F164" i="12" s="1"/>
  <c r="E171" i="12"/>
  <c r="R80" i="16"/>
  <c r="S80" i="16"/>
  <c r="M80" i="16"/>
  <c r="D83" i="16"/>
  <c r="A172" i="12"/>
  <c r="B172" i="12" s="1"/>
  <c r="G172" i="12"/>
  <c r="D165" i="12" l="1" a="1"/>
  <c r="D165" i="12" s="1"/>
  <c r="C165" i="12" a="1"/>
  <c r="C165" i="12" s="1"/>
  <c r="F165" i="12" s="1"/>
  <c r="E172" i="12"/>
  <c r="E83" i="16"/>
  <c r="K164" i="12"/>
  <c r="A173" i="12"/>
  <c r="B173" i="12" s="1"/>
  <c r="G173" i="12"/>
  <c r="D166" i="12" l="1" a="1"/>
  <c r="D166" i="12" s="1"/>
  <c r="C166" i="12" a="1"/>
  <c r="C166" i="12" s="1"/>
  <c r="F166" i="12" s="1"/>
  <c r="E173" i="12"/>
  <c r="F83" i="16"/>
  <c r="K165" i="12"/>
  <c r="K173" i="12"/>
  <c r="A174" i="12"/>
  <c r="B174" i="12" s="1"/>
  <c r="G174" i="12"/>
  <c r="D167" i="12" l="1" a="1"/>
  <c r="D167" i="12" s="1"/>
  <c r="C167" i="12" a="1"/>
  <c r="C167" i="12" s="1"/>
  <c r="F167" i="12" s="1"/>
  <c r="E174" i="12"/>
  <c r="G83" i="16"/>
  <c r="K174" i="12"/>
  <c r="A175" i="12"/>
  <c r="B175" i="12" s="1"/>
  <c r="G175" i="12"/>
  <c r="D168" i="12" l="1" a="1"/>
  <c r="D168" i="12" s="1"/>
  <c r="C168" i="12" a="1"/>
  <c r="C168" i="12" s="1"/>
  <c r="F168" i="12" s="1"/>
  <c r="E175" i="12"/>
  <c r="H83" i="16"/>
  <c r="K175" i="12"/>
  <c r="A176" i="12"/>
  <c r="B176" i="12" s="1"/>
  <c r="G176" i="12"/>
  <c r="D169" i="12" l="1" a="1"/>
  <c r="D169" i="12" s="1"/>
  <c r="C169" i="12" a="1"/>
  <c r="C169" i="12" s="1"/>
  <c r="F169" i="12" s="1"/>
  <c r="E176" i="12"/>
  <c r="I83" i="16"/>
  <c r="K176" i="12"/>
  <c r="A177" i="12"/>
  <c r="B177" i="12" s="1"/>
  <c r="G177" i="12"/>
  <c r="L83" i="16" l="1"/>
  <c r="D170" i="12" a="1"/>
  <c r="D170" i="12" s="1"/>
  <c r="C170" i="12" a="1"/>
  <c r="C170" i="12" s="1"/>
  <c r="F170" i="12" s="1"/>
  <c r="E177" i="12"/>
  <c r="C86" i="16"/>
  <c r="K83" i="16"/>
  <c r="K177" i="12"/>
  <c r="A178" i="12"/>
  <c r="B178" i="12" s="1"/>
  <c r="G178" i="12"/>
  <c r="D171" i="12" l="1" a="1"/>
  <c r="D171" i="12" s="1"/>
  <c r="C171" i="12" a="1"/>
  <c r="C171" i="12" s="1"/>
  <c r="F171" i="12" s="1"/>
  <c r="E178" i="12"/>
  <c r="R83" i="16"/>
  <c r="S83" i="16"/>
  <c r="M83" i="16"/>
  <c r="D86" i="16"/>
  <c r="A179" i="12"/>
  <c r="B179" i="12" s="1"/>
  <c r="G179" i="12"/>
  <c r="D172" i="12" l="1" a="1"/>
  <c r="D172" i="12" s="1"/>
  <c r="C172" i="12" a="1"/>
  <c r="C172" i="12" s="1"/>
  <c r="F172" i="12" s="1"/>
  <c r="E179" i="12"/>
  <c r="E86" i="16"/>
  <c r="K171" i="12"/>
  <c r="A180" i="12"/>
  <c r="B180" i="12" s="1"/>
  <c r="G180" i="12"/>
  <c r="D173" i="12" l="1" a="1"/>
  <c r="D173" i="12" s="1"/>
  <c r="C173" i="12" a="1"/>
  <c r="C173" i="12" s="1"/>
  <c r="F173" i="12" s="1"/>
  <c r="E180" i="12"/>
  <c r="F86" i="16"/>
  <c r="K172" i="12"/>
  <c r="K180" i="12"/>
  <c r="A181" i="12"/>
  <c r="B181" i="12" s="1"/>
  <c r="G181" i="12"/>
  <c r="D174" i="12" l="1" a="1"/>
  <c r="D174" i="12" s="1"/>
  <c r="C174" i="12" a="1"/>
  <c r="C174" i="12" s="1"/>
  <c r="F174" i="12" s="1"/>
  <c r="E181" i="12"/>
  <c r="G86" i="16"/>
  <c r="K181" i="12"/>
  <c r="A182" i="12"/>
  <c r="B182" i="12" s="1"/>
  <c r="G182" i="12"/>
  <c r="D175" i="12" l="1" a="1"/>
  <c r="D175" i="12" s="1"/>
  <c r="C175" i="12" a="1"/>
  <c r="C175" i="12" s="1"/>
  <c r="F175" i="12" s="1"/>
  <c r="E182" i="12"/>
  <c r="H86" i="16"/>
  <c r="K182" i="12"/>
  <c r="A183" i="12"/>
  <c r="B183" i="12" s="1"/>
  <c r="G183" i="12"/>
  <c r="D176" i="12" l="1" a="1"/>
  <c r="D176" i="12" s="1"/>
  <c r="C176" i="12" a="1"/>
  <c r="C176" i="12" s="1"/>
  <c r="F176" i="12" s="1"/>
  <c r="E183" i="12"/>
  <c r="I86" i="16"/>
  <c r="K183" i="12"/>
  <c r="A184" i="12"/>
  <c r="B184" i="12" s="1"/>
  <c r="G184" i="12"/>
  <c r="L86" i="16" l="1"/>
  <c r="D177" i="12" a="1"/>
  <c r="D177" i="12" s="1"/>
  <c r="C177" i="12" a="1"/>
  <c r="C177" i="12" s="1"/>
  <c r="F177" i="12" s="1"/>
  <c r="E184" i="12"/>
  <c r="C89" i="16"/>
  <c r="K86" i="16"/>
  <c r="K184" i="12"/>
  <c r="A185" i="12"/>
  <c r="B185" i="12" s="1"/>
  <c r="G185" i="12"/>
  <c r="D178" i="12" l="1" a="1"/>
  <c r="D178" i="12" s="1"/>
  <c r="C178" i="12" a="1"/>
  <c r="C178" i="12" s="1"/>
  <c r="F178" i="12" s="1"/>
  <c r="E185" i="12"/>
  <c r="R86" i="16"/>
  <c r="S86" i="16"/>
  <c r="M86" i="16"/>
  <c r="D89" i="16"/>
  <c r="A186" i="12"/>
  <c r="B186" i="12" s="1"/>
  <c r="G186" i="12"/>
  <c r="D179" i="12" l="1" a="1"/>
  <c r="D179" i="12" s="1"/>
  <c r="C179" i="12" a="1"/>
  <c r="C179" i="12" s="1"/>
  <c r="F179" i="12" s="1"/>
  <c r="E186" i="12"/>
  <c r="E89" i="16"/>
  <c r="K178" i="12"/>
  <c r="A187" i="12"/>
  <c r="B187" i="12" s="1"/>
  <c r="G187" i="12"/>
  <c r="D180" i="12" l="1" a="1"/>
  <c r="D180" i="12" s="1"/>
  <c r="C180" i="12" a="1"/>
  <c r="C180" i="12" s="1"/>
  <c r="F180" i="12" s="1"/>
  <c r="E187" i="12"/>
  <c r="F89" i="16"/>
  <c r="K179" i="12"/>
  <c r="K187" i="12"/>
  <c r="A188" i="12"/>
  <c r="B188" i="12" s="1"/>
  <c r="G188" i="12"/>
  <c r="D181" i="12" l="1" a="1"/>
  <c r="D181" i="12" s="1"/>
  <c r="C181" i="12" a="1"/>
  <c r="C181" i="12" s="1"/>
  <c r="F181" i="12" s="1"/>
  <c r="E188" i="12"/>
  <c r="G89" i="16"/>
  <c r="K188" i="12"/>
  <c r="A189" i="12"/>
  <c r="B189" i="12" s="1"/>
  <c r="G189" i="12"/>
  <c r="D182" i="12" l="1" a="1"/>
  <c r="D182" i="12" s="1"/>
  <c r="C182" i="12" a="1"/>
  <c r="C182" i="12" s="1"/>
  <c r="F182" i="12" s="1"/>
  <c r="E189" i="12"/>
  <c r="H89" i="16"/>
  <c r="K189" i="12"/>
  <c r="A190" i="12"/>
  <c r="B190" i="12" s="1"/>
  <c r="G190" i="12"/>
  <c r="D183" i="12" l="1" a="1"/>
  <c r="D183" i="12" s="1"/>
  <c r="C183" i="12" a="1"/>
  <c r="C183" i="12" s="1"/>
  <c r="F183" i="12" s="1"/>
  <c r="E190" i="12"/>
  <c r="I89" i="16"/>
  <c r="K190" i="12"/>
  <c r="A191" i="12"/>
  <c r="B191" i="12" s="1"/>
  <c r="G191" i="12"/>
  <c r="L89" i="16" l="1"/>
  <c r="D184" i="12" a="1"/>
  <c r="D184" i="12" s="1"/>
  <c r="C184" i="12" a="1"/>
  <c r="C184" i="12" s="1"/>
  <c r="F184" i="12" s="1"/>
  <c r="E191" i="12"/>
  <c r="C92" i="16"/>
  <c r="K89" i="16"/>
  <c r="K191" i="12"/>
  <c r="A192" i="12"/>
  <c r="B192" i="12" s="1"/>
  <c r="G192" i="12"/>
  <c r="D185" i="12" l="1" a="1"/>
  <c r="D185" i="12" s="1"/>
  <c r="C185" i="12" a="1"/>
  <c r="C185" i="12" s="1"/>
  <c r="F185" i="12" s="1"/>
  <c r="E192" i="12"/>
  <c r="R89" i="16"/>
  <c r="S89" i="16"/>
  <c r="M89" i="16"/>
  <c r="D92" i="16"/>
  <c r="A193" i="12"/>
  <c r="B193" i="12" s="1"/>
  <c r="G193" i="12"/>
  <c r="D186" i="12" l="1" a="1"/>
  <c r="D186" i="12" s="1"/>
  <c r="C186" i="12" a="1"/>
  <c r="C186" i="12" s="1"/>
  <c r="F186" i="12" s="1"/>
  <c r="E193" i="12"/>
  <c r="E92" i="16"/>
  <c r="K185" i="12"/>
  <c r="A194" i="12"/>
  <c r="B194" i="12" s="1"/>
  <c r="G194" i="12"/>
  <c r="D187" i="12" l="1" a="1"/>
  <c r="D187" i="12" s="1"/>
  <c r="C187" i="12" a="1"/>
  <c r="C187" i="12" s="1"/>
  <c r="F187" i="12" s="1"/>
  <c r="E194" i="12"/>
  <c r="F92" i="16"/>
  <c r="K186" i="12"/>
  <c r="K194" i="12"/>
  <c r="A195" i="12"/>
  <c r="B195" i="12" s="1"/>
  <c r="G195" i="12"/>
  <c r="D188" i="12" l="1" a="1"/>
  <c r="D188" i="12" s="1"/>
  <c r="C188" i="12" a="1"/>
  <c r="C188" i="12" s="1"/>
  <c r="F188" i="12" s="1"/>
  <c r="E195" i="12"/>
  <c r="G92" i="16"/>
  <c r="K195" i="12"/>
  <c r="A196" i="12"/>
  <c r="B196" i="12" s="1"/>
  <c r="G196" i="12"/>
  <c r="D189" i="12" l="1" a="1"/>
  <c r="D189" i="12" s="1"/>
  <c r="C189" i="12" a="1"/>
  <c r="C189" i="12" s="1"/>
  <c r="F189" i="12" s="1"/>
  <c r="E196" i="12"/>
  <c r="H92" i="16"/>
  <c r="K196" i="12"/>
  <c r="A197" i="12"/>
  <c r="B197" i="12" s="1"/>
  <c r="G197" i="12"/>
  <c r="D190" i="12" l="1" a="1"/>
  <c r="D190" i="12" s="1"/>
  <c r="C190" i="12" a="1"/>
  <c r="C190" i="12" s="1"/>
  <c r="F190" i="12" s="1"/>
  <c r="E197" i="12"/>
  <c r="I92" i="16"/>
  <c r="K197" i="12"/>
  <c r="A198" i="12"/>
  <c r="B198" i="12" s="1"/>
  <c r="G198" i="12"/>
  <c r="L92" i="16" l="1"/>
  <c r="D191" i="12" a="1"/>
  <c r="D191" i="12" s="1"/>
  <c r="C191" i="12" a="1"/>
  <c r="C191" i="12" s="1"/>
  <c r="F191" i="12" s="1"/>
  <c r="E198" i="12"/>
  <c r="C95" i="16"/>
  <c r="K92" i="16"/>
  <c r="K198" i="12"/>
  <c r="A199" i="12"/>
  <c r="B199" i="12" s="1"/>
  <c r="G199" i="12"/>
  <c r="D192" i="12" l="1" a="1"/>
  <c r="D192" i="12" s="1"/>
  <c r="C192" i="12" a="1"/>
  <c r="C192" i="12" s="1"/>
  <c r="F192" i="12" s="1"/>
  <c r="E199" i="12"/>
  <c r="R92" i="16"/>
  <c r="S92" i="16"/>
  <c r="M92" i="16"/>
  <c r="D95" i="16"/>
  <c r="A200" i="12"/>
  <c r="B200" i="12" s="1"/>
  <c r="G200" i="12"/>
  <c r="D193" i="12" l="1" a="1"/>
  <c r="D193" i="12" s="1"/>
  <c r="C193" i="12" a="1"/>
  <c r="C193" i="12" s="1"/>
  <c r="F193" i="12" s="1"/>
  <c r="E200" i="12"/>
  <c r="E95" i="16"/>
  <c r="K192" i="12"/>
  <c r="A201" i="12"/>
  <c r="B201" i="12" s="1"/>
  <c r="G201" i="12"/>
  <c r="D194" i="12" l="1" a="1"/>
  <c r="D194" i="12" s="1"/>
  <c r="C194" i="12" a="1"/>
  <c r="C194" i="12" s="1"/>
  <c r="F194" i="12" s="1"/>
  <c r="E201" i="12"/>
  <c r="F95" i="16"/>
  <c r="K193" i="12"/>
  <c r="K201" i="12"/>
  <c r="A202" i="12"/>
  <c r="B202" i="12" s="1"/>
  <c r="G202" i="12"/>
  <c r="D195" i="12" l="1" a="1"/>
  <c r="D195" i="12" s="1"/>
  <c r="C195" i="12" a="1"/>
  <c r="C195" i="12" s="1"/>
  <c r="F195" i="12" s="1"/>
  <c r="E202" i="12"/>
  <c r="G95" i="16"/>
  <c r="K202" i="12"/>
  <c r="A203" i="12"/>
  <c r="B203" i="12" s="1"/>
  <c r="G203" i="12"/>
  <c r="D196" i="12" l="1" a="1"/>
  <c r="D196" i="12" s="1"/>
  <c r="C196" i="12" a="1"/>
  <c r="C196" i="12" s="1"/>
  <c r="F196" i="12" s="1"/>
  <c r="E203" i="12"/>
  <c r="H95" i="16"/>
  <c r="K203" i="12"/>
  <c r="A204" i="12"/>
  <c r="B204" i="12" s="1"/>
  <c r="G204" i="12"/>
  <c r="D197" i="12" l="1" a="1"/>
  <c r="D197" i="12" s="1"/>
  <c r="C197" i="12" a="1"/>
  <c r="C197" i="12" s="1"/>
  <c r="F197" i="12" s="1"/>
  <c r="E204" i="12"/>
  <c r="I95" i="16"/>
  <c r="K204" i="12"/>
  <c r="A205" i="12"/>
  <c r="B205" i="12" s="1"/>
  <c r="G205" i="12"/>
  <c r="L95" i="16" l="1"/>
  <c r="D198" i="12" a="1"/>
  <c r="D198" i="12" s="1"/>
  <c r="C198" i="12" a="1"/>
  <c r="C198" i="12" s="1"/>
  <c r="F198" i="12" s="1"/>
  <c r="E205" i="12"/>
  <c r="C98" i="16"/>
  <c r="K95" i="16"/>
  <c r="K205" i="12"/>
  <c r="A206" i="12"/>
  <c r="B206" i="12" s="1"/>
  <c r="G206" i="12"/>
  <c r="D199" i="12" l="1" a="1"/>
  <c r="D199" i="12" s="1"/>
  <c r="C199" i="12" a="1"/>
  <c r="C199" i="12" s="1"/>
  <c r="F199" i="12" s="1"/>
  <c r="E206" i="12"/>
  <c r="R95" i="16"/>
  <c r="S95" i="16"/>
  <c r="M95" i="16"/>
  <c r="D98" i="16"/>
  <c r="A207" i="12"/>
  <c r="B207" i="12" s="1"/>
  <c r="G207" i="12"/>
  <c r="D200" i="12" l="1" a="1"/>
  <c r="D200" i="12" s="1"/>
  <c r="C200" i="12" a="1"/>
  <c r="C200" i="12" s="1"/>
  <c r="F200" i="12" s="1"/>
  <c r="E207" i="12"/>
  <c r="E98" i="16"/>
  <c r="K199" i="12"/>
  <c r="A208" i="12"/>
  <c r="B208" i="12" s="1"/>
  <c r="G208" i="12"/>
  <c r="D201" i="12" l="1" a="1"/>
  <c r="D201" i="12" s="1"/>
  <c r="C201" i="12" a="1"/>
  <c r="C201" i="12" s="1"/>
  <c r="F201" i="12" s="1"/>
  <c r="E208" i="12"/>
  <c r="F98" i="16"/>
  <c r="K200" i="12"/>
  <c r="K208" i="12"/>
  <c r="A209" i="12"/>
  <c r="B209" i="12" s="1"/>
  <c r="G209" i="12"/>
  <c r="D202" i="12" l="1" a="1"/>
  <c r="D202" i="12" s="1"/>
  <c r="C202" i="12" a="1"/>
  <c r="C202" i="12" s="1"/>
  <c r="F202" i="12" s="1"/>
  <c r="E209" i="12"/>
  <c r="G98" i="16"/>
  <c r="K209" i="12"/>
  <c r="A210" i="12"/>
  <c r="B210" i="12" s="1"/>
  <c r="G210" i="12"/>
  <c r="D203" i="12" l="1" a="1"/>
  <c r="D203" i="12" s="1"/>
  <c r="C203" i="12" a="1"/>
  <c r="C203" i="12" s="1"/>
  <c r="F203" i="12" s="1"/>
  <c r="E210" i="12"/>
  <c r="H98" i="16"/>
  <c r="K210" i="12"/>
  <c r="A211" i="12"/>
  <c r="B211" i="12" s="1"/>
  <c r="G211" i="12"/>
  <c r="D204" i="12" l="1" a="1"/>
  <c r="D204" i="12" s="1"/>
  <c r="C204" i="12" a="1"/>
  <c r="C204" i="12" s="1"/>
  <c r="F204" i="12" s="1"/>
  <c r="E211" i="12"/>
  <c r="I98" i="16"/>
  <c r="K211" i="12"/>
  <c r="A212" i="12"/>
  <c r="B212" i="12" s="1"/>
  <c r="G212" i="12"/>
  <c r="L98" i="16" l="1"/>
  <c r="D205" i="12" a="1"/>
  <c r="D205" i="12" s="1"/>
  <c r="C205" i="12" a="1"/>
  <c r="C205" i="12" s="1"/>
  <c r="F205" i="12" s="1"/>
  <c r="E212" i="12"/>
  <c r="C101" i="16"/>
  <c r="K98" i="16"/>
  <c r="K212" i="12"/>
  <c r="A213" i="12"/>
  <c r="B213" i="12" s="1"/>
  <c r="G213" i="12"/>
  <c r="D206" i="12" l="1" a="1"/>
  <c r="D206" i="12" s="1"/>
  <c r="C206" i="12" a="1"/>
  <c r="C206" i="12" s="1"/>
  <c r="F206" i="12" s="1"/>
  <c r="E213" i="12"/>
  <c r="R98" i="16"/>
  <c r="S98" i="16"/>
  <c r="M98" i="16"/>
  <c r="D101" i="16"/>
  <c r="A214" i="12"/>
  <c r="B214" i="12" s="1"/>
  <c r="G214" i="12"/>
  <c r="D207" i="12" l="1" a="1"/>
  <c r="D207" i="12" s="1"/>
  <c r="C207" i="12" a="1"/>
  <c r="C207" i="12" s="1"/>
  <c r="F207" i="12" s="1"/>
  <c r="E214" i="12"/>
  <c r="E101" i="16"/>
  <c r="K206" i="12"/>
  <c r="A215" i="12"/>
  <c r="B215" i="12" s="1"/>
  <c r="G215" i="12"/>
  <c r="D208" i="12" l="1" a="1"/>
  <c r="D208" i="12" s="1"/>
  <c r="C208" i="12" a="1"/>
  <c r="C208" i="12" s="1"/>
  <c r="F208" i="12" s="1"/>
  <c r="E215" i="12"/>
  <c r="F101" i="16"/>
  <c r="K207" i="12"/>
  <c r="K215" i="12"/>
  <c r="A216" i="12"/>
  <c r="B216" i="12" s="1"/>
  <c r="G216" i="12"/>
  <c r="D209" i="12" l="1" a="1"/>
  <c r="D209" i="12" s="1"/>
  <c r="C209" i="12" a="1"/>
  <c r="C209" i="12" s="1"/>
  <c r="F209" i="12" s="1"/>
  <c r="E216" i="12"/>
  <c r="G101" i="16"/>
  <c r="K216" i="12"/>
  <c r="A217" i="12"/>
  <c r="B217" i="12" s="1"/>
  <c r="G217" i="12"/>
  <c r="D210" i="12" l="1" a="1"/>
  <c r="D210" i="12" s="1"/>
  <c r="C210" i="12" a="1"/>
  <c r="C210" i="12" s="1"/>
  <c r="F210" i="12" s="1"/>
  <c r="E217" i="12"/>
  <c r="H101" i="16"/>
  <c r="K217" i="12"/>
  <c r="A218" i="12"/>
  <c r="B218" i="12" s="1"/>
  <c r="G218" i="12"/>
  <c r="D211" i="12" l="1" a="1"/>
  <c r="D211" i="12" s="1"/>
  <c r="C211" i="12" a="1"/>
  <c r="C211" i="12" s="1"/>
  <c r="F211" i="12" s="1"/>
  <c r="E218" i="12"/>
  <c r="I101" i="16"/>
  <c r="K218" i="12"/>
  <c r="A219" i="12"/>
  <c r="B219" i="12" s="1"/>
  <c r="G219" i="12"/>
  <c r="L101" i="16" l="1"/>
  <c r="D212" i="12" a="1"/>
  <c r="D212" i="12" s="1"/>
  <c r="C212" i="12" a="1"/>
  <c r="C212" i="12" s="1"/>
  <c r="F212" i="12" s="1"/>
  <c r="E219" i="12"/>
  <c r="C104" i="16"/>
  <c r="K101" i="16"/>
  <c r="K219" i="12"/>
  <c r="A220" i="12"/>
  <c r="B220" i="12" s="1"/>
  <c r="G220" i="12"/>
  <c r="D213" i="12" l="1" a="1"/>
  <c r="D213" i="12" s="1"/>
  <c r="C213" i="12" a="1"/>
  <c r="C213" i="12" s="1"/>
  <c r="F213" i="12" s="1"/>
  <c r="E220" i="12"/>
  <c r="R101" i="16"/>
  <c r="S101" i="16"/>
  <c r="M101" i="16"/>
  <c r="D104" i="16"/>
  <c r="A221" i="12"/>
  <c r="B221" i="12" s="1"/>
  <c r="G221" i="12"/>
  <c r="D214" i="12" l="1" a="1"/>
  <c r="D214" i="12" s="1"/>
  <c r="C214" i="12" a="1"/>
  <c r="C214" i="12" s="1"/>
  <c r="F214" i="12" s="1"/>
  <c r="E221" i="12"/>
  <c r="E104" i="16"/>
  <c r="K213" i="12"/>
  <c r="A222" i="12"/>
  <c r="B222" i="12" s="1"/>
  <c r="G222" i="12"/>
  <c r="D215" i="12" l="1" a="1"/>
  <c r="D215" i="12" s="1"/>
  <c r="C215" i="12" a="1"/>
  <c r="C215" i="12" s="1"/>
  <c r="F215" i="12" s="1"/>
  <c r="E222" i="12"/>
  <c r="F104" i="16"/>
  <c r="K214" i="12"/>
  <c r="K222" i="12"/>
  <c r="A223" i="12"/>
  <c r="B223" i="12" s="1"/>
  <c r="G223" i="12"/>
  <c r="D216" i="12" l="1" a="1"/>
  <c r="D216" i="12" s="1"/>
  <c r="C216" i="12" a="1"/>
  <c r="C216" i="12" s="1"/>
  <c r="F216" i="12" s="1"/>
  <c r="E223" i="12"/>
  <c r="G104" i="16"/>
  <c r="K223" i="12"/>
  <c r="A224" i="12"/>
  <c r="B224" i="12" s="1"/>
  <c r="G224" i="12"/>
  <c r="D217" i="12" l="1" a="1"/>
  <c r="D217" i="12" s="1"/>
  <c r="C217" i="12" a="1"/>
  <c r="C217" i="12" s="1"/>
  <c r="F217" i="12" s="1"/>
  <c r="E224" i="12"/>
  <c r="H104" i="16"/>
  <c r="K224" i="12"/>
  <c r="A225" i="12"/>
  <c r="B225" i="12" s="1"/>
  <c r="G225" i="12"/>
  <c r="D218" i="12" l="1" a="1"/>
  <c r="D218" i="12" s="1"/>
  <c r="C218" i="12" a="1"/>
  <c r="C218" i="12" s="1"/>
  <c r="F218" i="12" s="1"/>
  <c r="E225" i="12"/>
  <c r="I104" i="16"/>
  <c r="K225" i="12"/>
  <c r="A226" i="12"/>
  <c r="B226" i="12" s="1"/>
  <c r="G226" i="12"/>
  <c r="L104" i="16" l="1"/>
  <c r="D219" i="12" a="1"/>
  <c r="D219" i="12" s="1"/>
  <c r="C219" i="12" a="1"/>
  <c r="C219" i="12" s="1"/>
  <c r="F219" i="12" s="1"/>
  <c r="E226" i="12"/>
  <c r="C107" i="16"/>
  <c r="K104" i="16"/>
  <c r="K226" i="12"/>
  <c r="A227" i="12"/>
  <c r="B227" i="12" s="1"/>
  <c r="G227" i="12"/>
  <c r="D220" i="12" l="1" a="1"/>
  <c r="D220" i="12" s="1"/>
  <c r="C220" i="12" a="1"/>
  <c r="C220" i="12" s="1"/>
  <c r="F220" i="12" s="1"/>
  <c r="E227" i="12"/>
  <c r="R104" i="16"/>
  <c r="S104" i="16"/>
  <c r="M104" i="16"/>
  <c r="D107" i="16"/>
  <c r="A228" i="12"/>
  <c r="B228" i="12" s="1"/>
  <c r="G228" i="12"/>
  <c r="D221" i="12" l="1" a="1"/>
  <c r="D221" i="12" s="1"/>
  <c r="C221" i="12" a="1"/>
  <c r="C221" i="12" s="1"/>
  <c r="F221" i="12" s="1"/>
  <c r="E228" i="12"/>
  <c r="E107" i="16"/>
  <c r="K220" i="12"/>
  <c r="A229" i="12"/>
  <c r="B229" i="12" s="1"/>
  <c r="G229" i="12"/>
  <c r="D222" i="12" l="1" a="1"/>
  <c r="D222" i="12" s="1"/>
  <c r="C222" i="12" a="1"/>
  <c r="C222" i="12" s="1"/>
  <c r="F222" i="12" s="1"/>
  <c r="E229" i="12"/>
  <c r="F107" i="16"/>
  <c r="K221" i="12"/>
  <c r="K229" i="12"/>
  <c r="A230" i="12"/>
  <c r="B230" i="12" s="1"/>
  <c r="G230" i="12"/>
  <c r="D223" i="12" l="1" a="1"/>
  <c r="D223" i="12" s="1"/>
  <c r="C223" i="12" a="1"/>
  <c r="C223" i="12" s="1"/>
  <c r="F223" i="12" s="1"/>
  <c r="E230" i="12"/>
  <c r="G107" i="16"/>
  <c r="K230" i="12"/>
  <c r="A231" i="12"/>
  <c r="B231" i="12" s="1"/>
  <c r="G231" i="12"/>
  <c r="D224" i="12" l="1" a="1"/>
  <c r="D224" i="12" s="1"/>
  <c r="C224" i="12" a="1"/>
  <c r="C224" i="12" s="1"/>
  <c r="F224" i="12" s="1"/>
  <c r="E231" i="12"/>
  <c r="H107" i="16"/>
  <c r="K231" i="12"/>
  <c r="A232" i="12"/>
  <c r="B232" i="12" s="1"/>
  <c r="G232" i="12"/>
  <c r="D225" i="12" l="1" a="1"/>
  <c r="D225" i="12" s="1"/>
  <c r="C225" i="12" a="1"/>
  <c r="C225" i="12" s="1"/>
  <c r="F225" i="12" s="1"/>
  <c r="E232" i="12"/>
  <c r="I107" i="16"/>
  <c r="K232" i="12"/>
  <c r="A233" i="12"/>
  <c r="B233" i="12" s="1"/>
  <c r="G233" i="12"/>
  <c r="L107" i="16" l="1"/>
  <c r="D226" i="12" a="1"/>
  <c r="D226" i="12" s="1"/>
  <c r="C226" i="12" a="1"/>
  <c r="C226" i="12" s="1"/>
  <c r="F226" i="12" s="1"/>
  <c r="E233" i="12"/>
  <c r="C110" i="16"/>
  <c r="K107" i="16"/>
  <c r="K233" i="12"/>
  <c r="A234" i="12"/>
  <c r="B234" i="12" s="1"/>
  <c r="G234" i="12"/>
  <c r="D227" i="12" l="1" a="1"/>
  <c r="D227" i="12" s="1"/>
  <c r="C227" i="12" a="1"/>
  <c r="C227" i="12" s="1"/>
  <c r="F227" i="12" s="1"/>
  <c r="E234" i="12"/>
  <c r="R107" i="16"/>
  <c r="S107" i="16"/>
  <c r="M107" i="16"/>
  <c r="D110" i="16"/>
  <c r="A235" i="12"/>
  <c r="B235" i="12" s="1"/>
  <c r="G235" i="12"/>
  <c r="D228" i="12" l="1" a="1"/>
  <c r="D228" i="12" s="1"/>
  <c r="C228" i="12" a="1"/>
  <c r="C228" i="12" s="1"/>
  <c r="F228" i="12" s="1"/>
  <c r="E235" i="12"/>
  <c r="E110" i="16"/>
  <c r="K227" i="12"/>
  <c r="A236" i="12"/>
  <c r="B236" i="12" s="1"/>
  <c r="G236" i="12"/>
  <c r="D229" i="12" l="1" a="1"/>
  <c r="D229" i="12" s="1"/>
  <c r="C229" i="12" a="1"/>
  <c r="C229" i="12" s="1"/>
  <c r="F229" i="12" s="1"/>
  <c r="E236" i="12"/>
  <c r="F110" i="16"/>
  <c r="K228" i="12"/>
  <c r="K236" i="12"/>
  <c r="A237" i="12"/>
  <c r="B237" i="12" s="1"/>
  <c r="G237" i="12"/>
  <c r="D230" i="12" l="1" a="1"/>
  <c r="D230" i="12" s="1"/>
  <c r="C230" i="12" a="1"/>
  <c r="C230" i="12" s="1"/>
  <c r="F230" i="12" s="1"/>
  <c r="E237" i="12"/>
  <c r="G110" i="16"/>
  <c r="K237" i="12"/>
  <c r="A238" i="12"/>
  <c r="B238" i="12" s="1"/>
  <c r="G238" i="12"/>
  <c r="D231" i="12" l="1" a="1"/>
  <c r="D231" i="12" s="1"/>
  <c r="C231" i="12" a="1"/>
  <c r="C231" i="12" s="1"/>
  <c r="F231" i="12" s="1"/>
  <c r="E238" i="12"/>
  <c r="H110" i="16"/>
  <c r="K238" i="12"/>
  <c r="A239" i="12"/>
  <c r="B239" i="12" s="1"/>
  <c r="G239" i="12"/>
  <c r="D232" i="12" l="1" a="1"/>
  <c r="D232" i="12" s="1"/>
  <c r="C232" i="12" a="1"/>
  <c r="C232" i="12" s="1"/>
  <c r="F232" i="12" s="1"/>
  <c r="E239" i="12"/>
  <c r="I110" i="16"/>
  <c r="K239" i="12"/>
  <c r="A240" i="12"/>
  <c r="B240" i="12" s="1"/>
  <c r="G240" i="12"/>
  <c r="L110" i="16" l="1"/>
  <c r="D233" i="12" a="1"/>
  <c r="D233" i="12" s="1"/>
  <c r="C233" i="12" a="1"/>
  <c r="C233" i="12" s="1"/>
  <c r="F233" i="12" s="1"/>
  <c r="E240" i="12"/>
  <c r="C113" i="16"/>
  <c r="K110" i="16"/>
  <c r="K240" i="12"/>
  <c r="A241" i="12"/>
  <c r="B241" i="12" s="1"/>
  <c r="G241" i="12"/>
  <c r="D234" i="12" l="1" a="1"/>
  <c r="D234" i="12" s="1"/>
  <c r="C234" i="12" a="1"/>
  <c r="C234" i="12" s="1"/>
  <c r="F234" i="12" s="1"/>
  <c r="E241" i="12"/>
  <c r="R110" i="16"/>
  <c r="S110" i="16"/>
  <c r="M110" i="16"/>
  <c r="D113" i="16"/>
  <c r="A242" i="12"/>
  <c r="B242" i="12" s="1"/>
  <c r="G242" i="12"/>
  <c r="D235" i="12" l="1" a="1"/>
  <c r="D235" i="12" s="1"/>
  <c r="C235" i="12" a="1"/>
  <c r="C235" i="12" s="1"/>
  <c r="F235" i="12" s="1"/>
  <c r="E242" i="12"/>
  <c r="E113" i="16"/>
  <c r="K234" i="12"/>
  <c r="A243" i="12"/>
  <c r="B243" i="12" s="1"/>
  <c r="G243" i="12"/>
  <c r="D236" i="12" l="1" a="1"/>
  <c r="D236" i="12" s="1"/>
  <c r="C236" i="12" a="1"/>
  <c r="C236" i="12" s="1"/>
  <c r="F236" i="12" s="1"/>
  <c r="E243" i="12"/>
  <c r="F113" i="16"/>
  <c r="K235" i="12"/>
  <c r="K243" i="12"/>
  <c r="A244" i="12"/>
  <c r="B244" i="12" s="1"/>
  <c r="G244" i="12"/>
  <c r="D237" i="12" l="1" a="1"/>
  <c r="D237" i="12" s="1"/>
  <c r="C237" i="12" a="1"/>
  <c r="C237" i="12" s="1"/>
  <c r="F237" i="12" s="1"/>
  <c r="E244" i="12"/>
  <c r="G113" i="16"/>
  <c r="K244" i="12"/>
  <c r="A245" i="12"/>
  <c r="B245" i="12" s="1"/>
  <c r="G245" i="12"/>
  <c r="D238" i="12" l="1" a="1"/>
  <c r="D238" i="12" s="1"/>
  <c r="C238" i="12" a="1"/>
  <c r="C238" i="12" s="1"/>
  <c r="F238" i="12" s="1"/>
  <c r="E245" i="12"/>
  <c r="H113" i="16"/>
  <c r="K245" i="12"/>
  <c r="A246" i="12"/>
  <c r="B246" i="12" s="1"/>
  <c r="G246" i="12"/>
  <c r="D239" i="12" l="1" a="1"/>
  <c r="D239" i="12" s="1"/>
  <c r="C239" i="12" a="1"/>
  <c r="C239" i="12" s="1"/>
  <c r="F239" i="12" s="1"/>
  <c r="E246" i="12"/>
  <c r="I113" i="16"/>
  <c r="K246" i="12"/>
  <c r="A247" i="12"/>
  <c r="B247" i="12" s="1"/>
  <c r="G247" i="12"/>
  <c r="L113" i="16" l="1"/>
  <c r="D240" i="12" a="1"/>
  <c r="D240" i="12" s="1"/>
  <c r="C240" i="12" a="1"/>
  <c r="C240" i="12" s="1"/>
  <c r="F240" i="12" s="1"/>
  <c r="E247" i="12"/>
  <c r="C116" i="16"/>
  <c r="K113" i="16"/>
  <c r="K247" i="12"/>
  <c r="A248" i="12"/>
  <c r="B248" i="12" s="1"/>
  <c r="G248" i="12"/>
  <c r="D241" i="12" l="1" a="1"/>
  <c r="D241" i="12" s="1"/>
  <c r="C241" i="12" a="1"/>
  <c r="C241" i="12" s="1"/>
  <c r="F241" i="12" s="1"/>
  <c r="E248" i="12"/>
  <c r="R113" i="16"/>
  <c r="S113" i="16"/>
  <c r="M113" i="16"/>
  <c r="D116" i="16"/>
  <c r="A249" i="12"/>
  <c r="B249" i="12" s="1"/>
  <c r="G249" i="12"/>
  <c r="D242" i="12" l="1" a="1"/>
  <c r="D242" i="12" s="1"/>
  <c r="C242" i="12" a="1"/>
  <c r="C242" i="12" s="1"/>
  <c r="F242" i="12" s="1"/>
  <c r="E249" i="12"/>
  <c r="E116" i="16"/>
  <c r="K241" i="12"/>
  <c r="A250" i="12"/>
  <c r="B250" i="12" s="1"/>
  <c r="G250" i="12"/>
  <c r="D243" i="12" l="1" a="1"/>
  <c r="D243" i="12" s="1"/>
  <c r="C243" i="12" a="1"/>
  <c r="C243" i="12" s="1"/>
  <c r="F243" i="12" s="1"/>
  <c r="E250" i="12"/>
  <c r="F116" i="16"/>
  <c r="K242" i="12"/>
  <c r="K250" i="12"/>
  <c r="A251" i="12"/>
  <c r="B251" i="12" s="1"/>
  <c r="G251" i="12"/>
  <c r="D244" i="12" l="1" a="1"/>
  <c r="D244" i="12" s="1"/>
  <c r="C244" i="12" a="1"/>
  <c r="C244" i="12" s="1"/>
  <c r="F244" i="12" s="1"/>
  <c r="E251" i="12"/>
  <c r="G116" i="16"/>
  <c r="K251" i="12"/>
  <c r="A252" i="12"/>
  <c r="B252" i="12" s="1"/>
  <c r="G252" i="12"/>
  <c r="D245" i="12" l="1" a="1"/>
  <c r="D245" i="12" s="1"/>
  <c r="C245" i="12" a="1"/>
  <c r="C245" i="12" s="1"/>
  <c r="F245" i="12" s="1"/>
  <c r="E252" i="12"/>
  <c r="H116" i="16"/>
  <c r="K252" i="12"/>
  <c r="A253" i="12"/>
  <c r="B253" i="12" s="1"/>
  <c r="G253" i="12"/>
  <c r="D246" i="12" l="1" a="1"/>
  <c r="D246" i="12" s="1"/>
  <c r="C246" i="12" a="1"/>
  <c r="C246" i="12" s="1"/>
  <c r="F246" i="12" s="1"/>
  <c r="E253" i="12"/>
  <c r="I116" i="16"/>
  <c r="K253" i="12"/>
  <c r="A254" i="12"/>
  <c r="B254" i="12" s="1"/>
  <c r="G254" i="12"/>
  <c r="L116" i="16" l="1"/>
  <c r="D247" i="12" a="1"/>
  <c r="D247" i="12" s="1"/>
  <c r="C247" i="12" a="1"/>
  <c r="C247" i="12" s="1"/>
  <c r="F247" i="12" s="1"/>
  <c r="E254" i="12"/>
  <c r="C119" i="16"/>
  <c r="K116" i="16"/>
  <c r="K254" i="12"/>
  <c r="A255" i="12"/>
  <c r="B255" i="12" s="1"/>
  <c r="G255" i="12"/>
  <c r="D248" i="12" l="1" a="1"/>
  <c r="D248" i="12" s="1"/>
  <c r="C248" i="12" a="1"/>
  <c r="C248" i="12" s="1"/>
  <c r="F248" i="12" s="1"/>
  <c r="E255" i="12"/>
  <c r="R116" i="16"/>
  <c r="S116" i="16"/>
  <c r="M116" i="16"/>
  <c r="D119" i="16"/>
  <c r="A256" i="12"/>
  <c r="B256" i="12" s="1"/>
  <c r="G256" i="12"/>
  <c r="D249" i="12" l="1" a="1"/>
  <c r="D249" i="12" s="1"/>
  <c r="C249" i="12" a="1"/>
  <c r="C249" i="12" s="1"/>
  <c r="F249" i="12" s="1"/>
  <c r="E256" i="12"/>
  <c r="E119" i="16"/>
  <c r="K248" i="12"/>
  <c r="A257" i="12"/>
  <c r="B257" i="12" s="1"/>
  <c r="G257" i="12"/>
  <c r="D250" i="12" l="1" a="1"/>
  <c r="D250" i="12" s="1"/>
  <c r="C250" i="12" a="1"/>
  <c r="C250" i="12" s="1"/>
  <c r="F250" i="12" s="1"/>
  <c r="E257" i="12"/>
  <c r="F119" i="16"/>
  <c r="K249" i="12"/>
  <c r="K257" i="12"/>
  <c r="A258" i="12"/>
  <c r="B258" i="12" s="1"/>
  <c r="G258" i="12"/>
  <c r="D251" i="12" l="1" a="1"/>
  <c r="D251" i="12" s="1"/>
  <c r="C251" i="12" a="1"/>
  <c r="C251" i="12" s="1"/>
  <c r="F251" i="12" s="1"/>
  <c r="E258" i="12"/>
  <c r="G119" i="16"/>
  <c r="K258" i="12"/>
  <c r="A259" i="12"/>
  <c r="B259" i="12" s="1"/>
  <c r="G259" i="12"/>
  <c r="D252" i="12" l="1" a="1"/>
  <c r="D252" i="12" s="1"/>
  <c r="C252" i="12" a="1"/>
  <c r="C252" i="12" s="1"/>
  <c r="F252" i="12" s="1"/>
  <c r="E259" i="12"/>
  <c r="H119" i="16"/>
  <c r="K259" i="12"/>
  <c r="A260" i="12"/>
  <c r="B260" i="12" s="1"/>
  <c r="G260" i="12"/>
  <c r="D253" i="12" l="1" a="1"/>
  <c r="D253" i="12" s="1"/>
  <c r="C253" i="12" a="1"/>
  <c r="C253" i="12" s="1"/>
  <c r="F253" i="12" s="1"/>
  <c r="E260" i="12"/>
  <c r="I119" i="16"/>
  <c r="K260" i="12"/>
  <c r="A261" i="12"/>
  <c r="B261" i="12" s="1"/>
  <c r="G261" i="12"/>
  <c r="L119" i="16" l="1"/>
  <c r="D254" i="12" a="1"/>
  <c r="D254" i="12" s="1"/>
  <c r="C254" i="12" a="1"/>
  <c r="C254" i="12" s="1"/>
  <c r="F254" i="12" s="1"/>
  <c r="E261" i="12"/>
  <c r="C122" i="16"/>
  <c r="K119" i="16"/>
  <c r="K261" i="12"/>
  <c r="A262" i="12"/>
  <c r="B262" i="12" s="1"/>
  <c r="G262" i="12"/>
  <c r="D255" i="12" l="1" a="1"/>
  <c r="D255" i="12" s="1"/>
  <c r="C255" i="12" a="1"/>
  <c r="C255" i="12" s="1"/>
  <c r="F255" i="12" s="1"/>
  <c r="E262" i="12"/>
  <c r="R119" i="16"/>
  <c r="S119" i="16"/>
  <c r="M119" i="16"/>
  <c r="D122" i="16"/>
  <c r="A263" i="12"/>
  <c r="B263" i="12" s="1"/>
  <c r="G263" i="12"/>
  <c r="D256" i="12" l="1" a="1"/>
  <c r="D256" i="12" s="1"/>
  <c r="C256" i="12" a="1"/>
  <c r="C256" i="12" s="1"/>
  <c r="F256" i="12" s="1"/>
  <c r="E263" i="12"/>
  <c r="E122" i="16"/>
  <c r="K255" i="12"/>
  <c r="A264" i="12"/>
  <c r="B264" i="12" s="1"/>
  <c r="G264" i="12"/>
  <c r="D257" i="12" l="1" a="1"/>
  <c r="D257" i="12" s="1"/>
  <c r="C257" i="12" a="1"/>
  <c r="C257" i="12" s="1"/>
  <c r="F257" i="12" s="1"/>
  <c r="E264" i="12"/>
  <c r="F122" i="16"/>
  <c r="K256" i="12"/>
  <c r="K264" i="12"/>
  <c r="A265" i="12"/>
  <c r="B265" i="12" s="1"/>
  <c r="G265" i="12"/>
  <c r="D258" i="12" l="1" a="1"/>
  <c r="D258" i="12" s="1"/>
  <c r="C258" i="12" a="1"/>
  <c r="C258" i="12" s="1"/>
  <c r="F258" i="12" s="1"/>
  <c r="E265" i="12"/>
  <c r="G122" i="16"/>
  <c r="K265" i="12"/>
  <c r="A266" i="12"/>
  <c r="B266" i="12" s="1"/>
  <c r="G266" i="12"/>
  <c r="D259" i="12" l="1" a="1"/>
  <c r="D259" i="12" s="1"/>
  <c r="C259" i="12" a="1"/>
  <c r="C259" i="12" s="1"/>
  <c r="F259" i="12" s="1"/>
  <c r="E266" i="12"/>
  <c r="H122" i="16"/>
  <c r="K266" i="12"/>
  <c r="A267" i="12"/>
  <c r="B267" i="12" s="1"/>
  <c r="G267" i="12"/>
  <c r="D260" i="12" l="1" a="1"/>
  <c r="D260" i="12" s="1"/>
  <c r="C260" i="12" a="1"/>
  <c r="C260" i="12" s="1"/>
  <c r="F260" i="12" s="1"/>
  <c r="E267" i="12"/>
  <c r="I122" i="16"/>
  <c r="K267" i="12"/>
  <c r="A268" i="12"/>
  <c r="B268" i="12" s="1"/>
  <c r="G268" i="12"/>
  <c r="L122" i="16" l="1"/>
  <c r="D261" i="12" a="1"/>
  <c r="D261" i="12" s="1"/>
  <c r="C261" i="12" a="1"/>
  <c r="C261" i="12" s="1"/>
  <c r="F261" i="12" s="1"/>
  <c r="E268" i="12"/>
  <c r="C125" i="16"/>
  <c r="K122" i="16"/>
  <c r="K268" i="12"/>
  <c r="A269" i="12"/>
  <c r="B269" i="12" s="1"/>
  <c r="G269" i="12"/>
  <c r="D262" i="12" l="1" a="1"/>
  <c r="D262" i="12" s="1"/>
  <c r="C262" i="12" a="1"/>
  <c r="C262" i="12" s="1"/>
  <c r="F262" i="12" s="1"/>
  <c r="E269" i="12"/>
  <c r="R122" i="16"/>
  <c r="S122" i="16"/>
  <c r="M122" i="16"/>
  <c r="D125" i="16"/>
  <c r="A270" i="12"/>
  <c r="B270" i="12" s="1"/>
  <c r="G270" i="12"/>
  <c r="D263" i="12" l="1" a="1"/>
  <c r="D263" i="12" s="1"/>
  <c r="C263" i="12" a="1"/>
  <c r="C263" i="12" s="1"/>
  <c r="F263" i="12" s="1"/>
  <c r="E270" i="12"/>
  <c r="E125" i="16"/>
  <c r="K262" i="12"/>
  <c r="A271" i="12"/>
  <c r="B271" i="12" s="1"/>
  <c r="G271" i="12"/>
  <c r="D264" i="12" l="1" a="1"/>
  <c r="D264" i="12" s="1"/>
  <c r="C264" i="12" a="1"/>
  <c r="C264" i="12" s="1"/>
  <c r="F264" i="12" s="1"/>
  <c r="E271" i="12"/>
  <c r="F125" i="16"/>
  <c r="K263" i="12"/>
  <c r="K271" i="12"/>
  <c r="A272" i="12"/>
  <c r="B272" i="12" s="1"/>
  <c r="G272" i="12"/>
  <c r="D265" i="12" l="1" a="1"/>
  <c r="D265" i="12" s="1"/>
  <c r="C265" i="12" a="1"/>
  <c r="C265" i="12" s="1"/>
  <c r="F265" i="12" s="1"/>
  <c r="E272" i="12"/>
  <c r="G125" i="16"/>
  <c r="K272" i="12"/>
  <c r="A273" i="12"/>
  <c r="B273" i="12" s="1"/>
  <c r="G273" i="12"/>
  <c r="D266" i="12" l="1" a="1"/>
  <c r="D266" i="12" s="1"/>
  <c r="C266" i="12" a="1"/>
  <c r="C266" i="12" s="1"/>
  <c r="F266" i="12" s="1"/>
  <c r="E273" i="12"/>
  <c r="H125" i="16"/>
  <c r="K273" i="12"/>
  <c r="A274" i="12"/>
  <c r="B274" i="12" s="1"/>
  <c r="G274" i="12"/>
  <c r="D267" i="12" l="1" a="1"/>
  <c r="D267" i="12" s="1"/>
  <c r="C267" i="12" a="1"/>
  <c r="C267" i="12" s="1"/>
  <c r="F267" i="12" s="1"/>
  <c r="E274" i="12"/>
  <c r="I125" i="16"/>
  <c r="K274" i="12"/>
  <c r="A275" i="12"/>
  <c r="B275" i="12" s="1"/>
  <c r="G275" i="12"/>
  <c r="L125" i="16" l="1"/>
  <c r="D268" i="12" a="1"/>
  <c r="D268" i="12" s="1"/>
  <c r="C268" i="12" a="1"/>
  <c r="C268" i="12" s="1"/>
  <c r="F268" i="12" s="1"/>
  <c r="E275" i="12"/>
  <c r="C128" i="16"/>
  <c r="K125" i="16"/>
  <c r="K275" i="12"/>
  <c r="A276" i="12"/>
  <c r="B276" i="12" s="1"/>
  <c r="G276" i="12"/>
  <c r="D269" i="12" l="1" a="1"/>
  <c r="D269" i="12" s="1"/>
  <c r="C269" i="12" a="1"/>
  <c r="C269" i="12" s="1"/>
  <c r="F269" i="12" s="1"/>
  <c r="E276" i="12"/>
  <c r="R125" i="16"/>
  <c r="S125" i="16"/>
  <c r="M125" i="16"/>
  <c r="D128" i="16"/>
  <c r="A277" i="12"/>
  <c r="B277" i="12" s="1"/>
  <c r="G277" i="12"/>
  <c r="D270" i="12" l="1" a="1"/>
  <c r="D270" i="12" s="1"/>
  <c r="C270" i="12" a="1"/>
  <c r="C270" i="12" s="1"/>
  <c r="F270" i="12" s="1"/>
  <c r="E277" i="12"/>
  <c r="E128" i="16"/>
  <c r="K269" i="12"/>
  <c r="A278" i="12"/>
  <c r="B278" i="12" s="1"/>
  <c r="G278" i="12"/>
  <c r="D271" i="12" l="1" a="1"/>
  <c r="D271" i="12" s="1"/>
  <c r="C271" i="12" a="1"/>
  <c r="C271" i="12" s="1"/>
  <c r="F271" i="12" s="1"/>
  <c r="E278" i="12"/>
  <c r="F128" i="16"/>
  <c r="K270" i="12"/>
  <c r="K278" i="12"/>
  <c r="A279" i="12"/>
  <c r="B279" i="12" s="1"/>
  <c r="G279" i="12"/>
  <c r="D272" i="12" l="1" a="1"/>
  <c r="D272" i="12" s="1"/>
  <c r="C272" i="12" a="1"/>
  <c r="C272" i="12" s="1"/>
  <c r="F272" i="12" s="1"/>
  <c r="E279" i="12"/>
  <c r="G128" i="16"/>
  <c r="K279" i="12"/>
  <c r="A280" i="12"/>
  <c r="B280" i="12" s="1"/>
  <c r="G280" i="12"/>
  <c r="D273" i="12" l="1" a="1"/>
  <c r="D273" i="12" s="1"/>
  <c r="C273" i="12" a="1"/>
  <c r="C273" i="12" s="1"/>
  <c r="F273" i="12" s="1"/>
  <c r="E280" i="12"/>
  <c r="H128" i="16"/>
  <c r="K280" i="12"/>
  <c r="A281" i="12"/>
  <c r="B281" i="12" s="1"/>
  <c r="G281" i="12"/>
  <c r="D274" i="12" l="1" a="1"/>
  <c r="D274" i="12" s="1"/>
  <c r="C274" i="12" a="1"/>
  <c r="C274" i="12" s="1"/>
  <c r="F274" i="12" s="1"/>
  <c r="E281" i="12"/>
  <c r="I128" i="16"/>
  <c r="K281" i="12"/>
  <c r="A282" i="12"/>
  <c r="B282" i="12" s="1"/>
  <c r="G282" i="12"/>
  <c r="L128" i="16" l="1"/>
  <c r="D275" i="12" a="1"/>
  <c r="D275" i="12" s="1"/>
  <c r="C275" i="12" a="1"/>
  <c r="C275" i="12" s="1"/>
  <c r="F275" i="12" s="1"/>
  <c r="E282" i="12"/>
  <c r="C131" i="16"/>
  <c r="K128" i="16"/>
  <c r="K282" i="12"/>
  <c r="A283" i="12"/>
  <c r="B283" i="12" s="1"/>
  <c r="G283" i="12"/>
  <c r="D276" i="12" l="1" a="1"/>
  <c r="D276" i="12" s="1"/>
  <c r="C276" i="12" a="1"/>
  <c r="C276" i="12" s="1"/>
  <c r="F276" i="12" s="1"/>
  <c r="E283" i="12"/>
  <c r="R128" i="16"/>
  <c r="S128" i="16"/>
  <c r="M128" i="16"/>
  <c r="D131" i="16"/>
  <c r="A284" i="12"/>
  <c r="B284" i="12" s="1"/>
  <c r="G284" i="12"/>
  <c r="D277" i="12" l="1" a="1"/>
  <c r="D277" i="12" s="1"/>
  <c r="C277" i="12" a="1"/>
  <c r="C277" i="12" s="1"/>
  <c r="F277" i="12" s="1"/>
  <c r="E284" i="12"/>
  <c r="E131" i="16"/>
  <c r="K276" i="12"/>
  <c r="A285" i="12"/>
  <c r="B285" i="12" s="1"/>
  <c r="G285" i="12"/>
  <c r="D278" i="12" l="1" a="1"/>
  <c r="D278" i="12" s="1"/>
  <c r="C278" i="12" a="1"/>
  <c r="C278" i="12" s="1"/>
  <c r="F278" i="12" s="1"/>
  <c r="E285" i="12"/>
  <c r="F131" i="16"/>
  <c r="K277" i="12"/>
  <c r="K285" i="12"/>
  <c r="A286" i="12"/>
  <c r="B286" i="12" s="1"/>
  <c r="G286" i="12"/>
  <c r="D279" i="12" l="1" a="1"/>
  <c r="D279" i="12" s="1"/>
  <c r="C279" i="12" a="1"/>
  <c r="C279" i="12" s="1"/>
  <c r="F279" i="12" s="1"/>
  <c r="E286" i="12"/>
  <c r="G131" i="16"/>
  <c r="K286" i="12"/>
  <c r="A287" i="12"/>
  <c r="B287" i="12" s="1"/>
  <c r="G287" i="12"/>
  <c r="D280" i="12" l="1" a="1"/>
  <c r="D280" i="12" s="1"/>
  <c r="C280" i="12" a="1"/>
  <c r="C280" i="12" s="1"/>
  <c r="F280" i="12" s="1"/>
  <c r="E287" i="12"/>
  <c r="H131" i="16"/>
  <c r="K287" i="12"/>
  <c r="A288" i="12"/>
  <c r="B288" i="12" s="1"/>
  <c r="G288" i="12"/>
  <c r="D281" i="12" l="1" a="1"/>
  <c r="D281" i="12" s="1"/>
  <c r="C281" i="12" a="1"/>
  <c r="C281" i="12" s="1"/>
  <c r="F281" i="12" s="1"/>
  <c r="E288" i="12"/>
  <c r="I131" i="16"/>
  <c r="K288" i="12"/>
  <c r="A289" i="12"/>
  <c r="B289" i="12" s="1"/>
  <c r="G289" i="12"/>
  <c r="L131" i="16" l="1"/>
  <c r="D282" i="12" a="1"/>
  <c r="D282" i="12" s="1"/>
  <c r="C282" i="12" a="1"/>
  <c r="C282" i="12" s="1"/>
  <c r="F282" i="12" s="1"/>
  <c r="E289" i="12"/>
  <c r="C134" i="16"/>
  <c r="K131" i="16"/>
  <c r="K289" i="12"/>
  <c r="A290" i="12"/>
  <c r="B290" i="12" s="1"/>
  <c r="G290" i="12"/>
  <c r="D283" i="12" l="1" a="1"/>
  <c r="D283" i="12" s="1"/>
  <c r="C283" i="12" a="1"/>
  <c r="C283" i="12" s="1"/>
  <c r="F283" i="12" s="1"/>
  <c r="E290" i="12"/>
  <c r="R131" i="16"/>
  <c r="S131" i="16"/>
  <c r="M131" i="16"/>
  <c r="D134" i="16"/>
  <c r="A291" i="12"/>
  <c r="B291" i="12" s="1"/>
  <c r="G291" i="12"/>
  <c r="D284" i="12" l="1" a="1"/>
  <c r="D284" i="12" s="1"/>
  <c r="C284" i="12" a="1"/>
  <c r="C284" i="12" s="1"/>
  <c r="F284" i="12" s="1"/>
  <c r="E291" i="12"/>
  <c r="E134" i="16"/>
  <c r="K283" i="12"/>
  <c r="A292" i="12"/>
  <c r="B292" i="12" s="1"/>
  <c r="G292" i="12"/>
  <c r="D285" i="12" l="1" a="1"/>
  <c r="D285" i="12" s="1"/>
  <c r="C285" i="12" a="1"/>
  <c r="C285" i="12" s="1"/>
  <c r="F285" i="12" s="1"/>
  <c r="E292" i="12"/>
  <c r="F134" i="16"/>
  <c r="K284" i="12"/>
  <c r="K292" i="12"/>
  <c r="A293" i="12"/>
  <c r="B293" i="12" s="1"/>
  <c r="G293" i="12"/>
  <c r="D286" i="12" l="1" a="1"/>
  <c r="D286" i="12" s="1"/>
  <c r="C286" i="12" a="1"/>
  <c r="C286" i="12" s="1"/>
  <c r="F286" i="12" s="1"/>
  <c r="E293" i="12"/>
  <c r="G134" i="16"/>
  <c r="K293" i="12"/>
  <c r="A294" i="12"/>
  <c r="B294" i="12" s="1"/>
  <c r="G294" i="12"/>
  <c r="D287" i="12" l="1" a="1"/>
  <c r="D287" i="12" s="1"/>
  <c r="C287" i="12" a="1"/>
  <c r="C287" i="12" s="1"/>
  <c r="F287" i="12" s="1"/>
  <c r="E294" i="12"/>
  <c r="H134" i="16"/>
  <c r="K294" i="12"/>
  <c r="A295" i="12"/>
  <c r="B295" i="12" s="1"/>
  <c r="G295" i="12"/>
  <c r="D288" i="12" l="1" a="1"/>
  <c r="D288" i="12" s="1"/>
  <c r="C288" i="12" a="1"/>
  <c r="C288" i="12" s="1"/>
  <c r="F288" i="12" s="1"/>
  <c r="E295" i="12"/>
  <c r="I134" i="16"/>
  <c r="K295" i="12"/>
  <c r="A296" i="12"/>
  <c r="B296" i="12" s="1"/>
  <c r="G296" i="12"/>
  <c r="L134" i="16" l="1"/>
  <c r="D289" i="12" a="1"/>
  <c r="D289" i="12" s="1"/>
  <c r="C289" i="12" a="1"/>
  <c r="C289" i="12" s="1"/>
  <c r="F289" i="12" s="1"/>
  <c r="E296" i="12"/>
  <c r="C137" i="16"/>
  <c r="K134" i="16"/>
  <c r="K296" i="12"/>
  <c r="A297" i="12"/>
  <c r="B297" i="12" s="1"/>
  <c r="G297" i="12"/>
  <c r="D290" i="12" l="1" a="1"/>
  <c r="D290" i="12" s="1"/>
  <c r="C290" i="12" a="1"/>
  <c r="C290" i="12" s="1"/>
  <c r="F290" i="12" s="1"/>
  <c r="E297" i="12"/>
  <c r="R134" i="16"/>
  <c r="S134" i="16"/>
  <c r="M134" i="16"/>
  <c r="D137" i="16"/>
  <c r="A298" i="12"/>
  <c r="B298" i="12" s="1"/>
  <c r="G298" i="12"/>
  <c r="D291" i="12" l="1" a="1"/>
  <c r="D291" i="12" s="1"/>
  <c r="C291" i="12" a="1"/>
  <c r="C291" i="12" s="1"/>
  <c r="F291" i="12" s="1"/>
  <c r="E298" i="12"/>
  <c r="E137" i="16"/>
  <c r="K290" i="12"/>
  <c r="A299" i="12"/>
  <c r="B299" i="12" s="1"/>
  <c r="G299" i="12"/>
  <c r="D292" i="12" l="1" a="1"/>
  <c r="D292" i="12" s="1"/>
  <c r="C292" i="12" a="1"/>
  <c r="C292" i="12" s="1"/>
  <c r="F292" i="12" s="1"/>
  <c r="E299" i="12"/>
  <c r="F137" i="16"/>
  <c r="K291" i="12"/>
  <c r="K299" i="12"/>
  <c r="A300" i="12"/>
  <c r="B300" i="12" s="1"/>
  <c r="G300" i="12"/>
  <c r="D293" i="12" l="1" a="1"/>
  <c r="D293" i="12" s="1"/>
  <c r="C293" i="12" a="1"/>
  <c r="C293" i="12" s="1"/>
  <c r="F293" i="12" s="1"/>
  <c r="E300" i="12"/>
  <c r="G137" i="16"/>
  <c r="K300" i="12"/>
  <c r="A301" i="12"/>
  <c r="B301" i="12" s="1"/>
  <c r="G301" i="12"/>
  <c r="D294" i="12" l="1" a="1"/>
  <c r="D294" i="12" s="1"/>
  <c r="C294" i="12" a="1"/>
  <c r="C294" i="12" s="1"/>
  <c r="F294" i="12" s="1"/>
  <c r="E301" i="12"/>
  <c r="H137" i="16"/>
  <c r="K301" i="12"/>
  <c r="A302" i="12"/>
  <c r="B302" i="12" s="1"/>
  <c r="G302" i="12"/>
  <c r="D295" i="12" l="1" a="1"/>
  <c r="D295" i="12" s="1"/>
  <c r="C295" i="12" a="1"/>
  <c r="C295" i="12" s="1"/>
  <c r="F295" i="12" s="1"/>
  <c r="E302" i="12"/>
  <c r="I137" i="16"/>
  <c r="K302" i="12"/>
  <c r="A303" i="12"/>
  <c r="B303" i="12" s="1"/>
  <c r="G303" i="12"/>
  <c r="L137" i="16" l="1"/>
  <c r="D296" i="12" a="1"/>
  <c r="D296" i="12" s="1"/>
  <c r="C296" i="12" a="1"/>
  <c r="C296" i="12" s="1"/>
  <c r="F296" i="12" s="1"/>
  <c r="E303" i="12"/>
  <c r="C140" i="16"/>
  <c r="K137" i="16"/>
  <c r="K303" i="12"/>
  <c r="A304" i="12"/>
  <c r="B304" i="12" s="1"/>
  <c r="G304" i="12"/>
  <c r="D297" i="12" l="1" a="1"/>
  <c r="D297" i="12" s="1"/>
  <c r="C297" i="12" a="1"/>
  <c r="C297" i="12" s="1"/>
  <c r="F297" i="12" s="1"/>
  <c r="E304" i="12"/>
  <c r="R137" i="16"/>
  <c r="S137" i="16"/>
  <c r="M137" i="16"/>
  <c r="D140" i="16"/>
  <c r="A305" i="12"/>
  <c r="B305" i="12" s="1"/>
  <c r="G305" i="12"/>
  <c r="D298" i="12" l="1" a="1"/>
  <c r="D298" i="12" s="1"/>
  <c r="C298" i="12" a="1"/>
  <c r="C298" i="12" s="1"/>
  <c r="F298" i="12" s="1"/>
  <c r="E305" i="12"/>
  <c r="E140" i="16"/>
  <c r="K297" i="12"/>
  <c r="A306" i="12"/>
  <c r="B306" i="12" s="1"/>
  <c r="G306" i="12"/>
  <c r="D299" i="12" l="1" a="1"/>
  <c r="D299" i="12" s="1"/>
  <c r="C299" i="12" a="1"/>
  <c r="C299" i="12" s="1"/>
  <c r="F299" i="12" s="1"/>
  <c r="E306" i="12"/>
  <c r="F140" i="16"/>
  <c r="K298" i="12"/>
  <c r="K306" i="12"/>
  <c r="A307" i="12"/>
  <c r="B307" i="12" s="1"/>
  <c r="G307" i="12"/>
  <c r="D300" i="12" l="1" a="1"/>
  <c r="D300" i="12" s="1"/>
  <c r="C300" i="12" a="1"/>
  <c r="C300" i="12" s="1"/>
  <c r="F300" i="12" s="1"/>
  <c r="E307" i="12"/>
  <c r="G140" i="16"/>
  <c r="K307" i="12"/>
  <c r="A308" i="12"/>
  <c r="B308" i="12" s="1"/>
  <c r="G308" i="12"/>
  <c r="D301" i="12" l="1" a="1"/>
  <c r="D301" i="12" s="1"/>
  <c r="C301" i="12" a="1"/>
  <c r="C301" i="12" s="1"/>
  <c r="F301" i="12" s="1"/>
  <c r="E308" i="12"/>
  <c r="H140" i="16"/>
  <c r="K308" i="12"/>
  <c r="A309" i="12"/>
  <c r="B309" i="12" s="1"/>
  <c r="G309" i="12"/>
  <c r="D302" i="12" l="1" a="1"/>
  <c r="D302" i="12" s="1"/>
  <c r="C302" i="12" a="1"/>
  <c r="C302" i="12" s="1"/>
  <c r="F302" i="12" s="1"/>
  <c r="E309" i="12"/>
  <c r="I140" i="16"/>
  <c r="K309" i="12"/>
  <c r="A310" i="12"/>
  <c r="B310" i="12" s="1"/>
  <c r="G310" i="12"/>
  <c r="L140" i="16" l="1"/>
  <c r="D303" i="12" a="1"/>
  <c r="D303" i="12" s="1"/>
  <c r="C303" i="12" a="1"/>
  <c r="C303" i="12" s="1"/>
  <c r="F303" i="12" s="1"/>
  <c r="E310" i="12"/>
  <c r="C143" i="16"/>
  <c r="K140" i="16"/>
  <c r="K310" i="12"/>
  <c r="A311" i="12"/>
  <c r="B311" i="12" s="1"/>
  <c r="G311" i="12"/>
  <c r="D304" i="12" l="1" a="1"/>
  <c r="D304" i="12" s="1"/>
  <c r="C304" i="12" a="1"/>
  <c r="C304" i="12" s="1"/>
  <c r="F304" i="12" s="1"/>
  <c r="E311" i="12"/>
  <c r="R140" i="16"/>
  <c r="S140" i="16"/>
  <c r="M140" i="16"/>
  <c r="D143" i="16"/>
  <c r="A312" i="12"/>
  <c r="B312" i="12" s="1"/>
  <c r="G312" i="12"/>
  <c r="D305" i="12" l="1" a="1"/>
  <c r="D305" i="12" s="1"/>
  <c r="C305" i="12" a="1"/>
  <c r="C305" i="12" s="1"/>
  <c r="F305" i="12" s="1"/>
  <c r="E312" i="12"/>
  <c r="E143" i="16"/>
  <c r="K304" i="12"/>
  <c r="A313" i="12"/>
  <c r="B313" i="12" s="1"/>
  <c r="G313" i="12"/>
  <c r="D306" i="12" l="1" a="1"/>
  <c r="D306" i="12" s="1"/>
  <c r="C306" i="12" a="1"/>
  <c r="C306" i="12" s="1"/>
  <c r="F306" i="12" s="1"/>
  <c r="E313" i="12"/>
  <c r="F143" i="16"/>
  <c r="K305" i="12"/>
  <c r="K313" i="12"/>
  <c r="A314" i="12"/>
  <c r="B314" i="12" s="1"/>
  <c r="G314" i="12"/>
  <c r="D307" i="12" l="1" a="1"/>
  <c r="D307" i="12" s="1"/>
  <c r="C307" i="12" a="1"/>
  <c r="C307" i="12" s="1"/>
  <c r="F307" i="12" s="1"/>
  <c r="E314" i="12"/>
  <c r="G143" i="16"/>
  <c r="K314" i="12"/>
  <c r="A315" i="12"/>
  <c r="B315" i="12" s="1"/>
  <c r="G315" i="12"/>
  <c r="D308" i="12" l="1" a="1"/>
  <c r="D308" i="12" s="1"/>
  <c r="C308" i="12" a="1"/>
  <c r="C308" i="12" s="1"/>
  <c r="F308" i="12" s="1"/>
  <c r="E315" i="12"/>
  <c r="H143" i="16"/>
  <c r="K315" i="12"/>
  <c r="A316" i="12"/>
  <c r="B316" i="12" s="1"/>
  <c r="G316" i="12"/>
  <c r="D309" i="12" l="1" a="1"/>
  <c r="D309" i="12" s="1"/>
  <c r="C309" i="12" a="1"/>
  <c r="C309" i="12" s="1"/>
  <c r="F309" i="12" s="1"/>
  <c r="E316" i="12"/>
  <c r="I143" i="16"/>
  <c r="K316" i="12"/>
  <c r="A317" i="12"/>
  <c r="B317" i="12" s="1"/>
  <c r="G317" i="12"/>
  <c r="L143" i="16" l="1"/>
  <c r="D310" i="12" a="1"/>
  <c r="D310" i="12" s="1"/>
  <c r="C310" i="12" a="1"/>
  <c r="C310" i="12" s="1"/>
  <c r="F310" i="12" s="1"/>
  <c r="E317" i="12"/>
  <c r="C146" i="16"/>
  <c r="K143" i="16"/>
  <c r="K317" i="12"/>
  <c r="A318" i="12"/>
  <c r="B318" i="12" s="1"/>
  <c r="G318" i="12"/>
  <c r="D311" i="12" l="1" a="1"/>
  <c r="D311" i="12" s="1"/>
  <c r="C311" i="12" a="1"/>
  <c r="C311" i="12" s="1"/>
  <c r="F311" i="12" s="1"/>
  <c r="E318" i="12"/>
  <c r="R143" i="16"/>
  <c r="S143" i="16"/>
  <c r="M143" i="16"/>
  <c r="D146" i="16"/>
  <c r="A319" i="12"/>
  <c r="B319" i="12" s="1"/>
  <c r="G319" i="12"/>
  <c r="D312" i="12" l="1" a="1"/>
  <c r="D312" i="12" s="1"/>
  <c r="C312" i="12" a="1"/>
  <c r="C312" i="12" s="1"/>
  <c r="F312" i="12" s="1"/>
  <c r="E319" i="12"/>
  <c r="E146" i="16"/>
  <c r="K311" i="12"/>
  <c r="A320" i="12"/>
  <c r="B320" i="12" s="1"/>
  <c r="G320" i="12"/>
  <c r="D313" i="12" l="1" a="1"/>
  <c r="D313" i="12" s="1"/>
  <c r="C313" i="12" a="1"/>
  <c r="C313" i="12" s="1"/>
  <c r="F313" i="12" s="1"/>
  <c r="E320" i="12"/>
  <c r="F146" i="16"/>
  <c r="K312" i="12"/>
  <c r="K320" i="12"/>
  <c r="A321" i="12"/>
  <c r="B321" i="12" s="1"/>
  <c r="G321" i="12"/>
  <c r="D314" i="12" l="1" a="1"/>
  <c r="D314" i="12" s="1"/>
  <c r="C314" i="12" a="1"/>
  <c r="C314" i="12" s="1"/>
  <c r="F314" i="12" s="1"/>
  <c r="E321" i="12"/>
  <c r="G146" i="16"/>
  <c r="K321" i="12"/>
  <c r="A322" i="12"/>
  <c r="B322" i="12" s="1"/>
  <c r="G322" i="12"/>
  <c r="D315" i="12" l="1" a="1"/>
  <c r="D315" i="12" s="1"/>
  <c r="C315" i="12" a="1"/>
  <c r="C315" i="12" s="1"/>
  <c r="F315" i="12" s="1"/>
  <c r="E322" i="12"/>
  <c r="H146" i="16"/>
  <c r="K322" i="12"/>
  <c r="A323" i="12"/>
  <c r="B323" i="12" s="1"/>
  <c r="G323" i="12"/>
  <c r="D316" i="12" l="1" a="1"/>
  <c r="D316" i="12" s="1"/>
  <c r="C316" i="12" a="1"/>
  <c r="C316" i="12" s="1"/>
  <c r="F316" i="12" s="1"/>
  <c r="E323" i="12"/>
  <c r="I146" i="16"/>
  <c r="K323" i="12"/>
  <c r="A324" i="12"/>
  <c r="B324" i="12" s="1"/>
  <c r="G324" i="12"/>
  <c r="L146" i="16" l="1"/>
  <c r="D317" i="12" a="1"/>
  <c r="D317" i="12" s="1"/>
  <c r="C317" i="12" a="1"/>
  <c r="C317" i="12" s="1"/>
  <c r="F317" i="12" s="1"/>
  <c r="E324" i="12"/>
  <c r="C149" i="16"/>
  <c r="K146" i="16"/>
  <c r="K324" i="12"/>
  <c r="A325" i="12"/>
  <c r="B325" i="12" s="1"/>
  <c r="G325" i="12"/>
  <c r="D318" i="12" l="1" a="1"/>
  <c r="D318" i="12" s="1"/>
  <c r="C318" i="12" a="1"/>
  <c r="C318" i="12" s="1"/>
  <c r="F318" i="12" s="1"/>
  <c r="E325" i="12"/>
  <c r="R146" i="16"/>
  <c r="S146" i="16"/>
  <c r="M146" i="16"/>
  <c r="D149" i="16"/>
  <c r="A326" i="12"/>
  <c r="B326" i="12" s="1"/>
  <c r="G326" i="12"/>
  <c r="D319" i="12" l="1" a="1"/>
  <c r="D319" i="12" s="1"/>
  <c r="C319" i="12" a="1"/>
  <c r="C319" i="12" s="1"/>
  <c r="F319" i="12" s="1"/>
  <c r="E326" i="12"/>
  <c r="E149" i="16"/>
  <c r="K318" i="12"/>
  <c r="A327" i="12"/>
  <c r="B327" i="12" s="1"/>
  <c r="G327" i="12"/>
  <c r="D320" i="12" l="1" a="1"/>
  <c r="D320" i="12" s="1"/>
  <c r="C320" i="12" a="1"/>
  <c r="C320" i="12" s="1"/>
  <c r="F320" i="12" s="1"/>
  <c r="E327" i="12"/>
  <c r="F149" i="16"/>
  <c r="K319" i="12"/>
  <c r="K327" i="12"/>
  <c r="A328" i="12"/>
  <c r="B328" i="12" s="1"/>
  <c r="G328" i="12"/>
  <c r="D321" i="12" l="1" a="1"/>
  <c r="D321" i="12" s="1"/>
  <c r="C321" i="12" a="1"/>
  <c r="C321" i="12" s="1"/>
  <c r="F321" i="12" s="1"/>
  <c r="E328" i="12"/>
  <c r="G149" i="16"/>
  <c r="K328" i="12"/>
  <c r="A329" i="12"/>
  <c r="B329" i="12" s="1"/>
  <c r="G329" i="12"/>
  <c r="D322" i="12" l="1" a="1"/>
  <c r="D322" i="12" s="1"/>
  <c r="C322" i="12" a="1"/>
  <c r="C322" i="12" s="1"/>
  <c r="F322" i="12" s="1"/>
  <c r="E329" i="12"/>
  <c r="H149" i="16"/>
  <c r="K329" i="12"/>
  <c r="A330" i="12"/>
  <c r="B330" i="12" s="1"/>
  <c r="G330" i="12"/>
  <c r="D323" i="12" l="1" a="1"/>
  <c r="D323" i="12" s="1"/>
  <c r="C323" i="12" a="1"/>
  <c r="C323" i="12" s="1"/>
  <c r="F323" i="12" s="1"/>
  <c r="E330" i="12"/>
  <c r="I149" i="16"/>
  <c r="K330" i="12"/>
  <c r="A331" i="12"/>
  <c r="B331" i="12" s="1"/>
  <c r="G331" i="12"/>
  <c r="L149" i="16" l="1"/>
  <c r="D324" i="12" a="1"/>
  <c r="D324" i="12" s="1"/>
  <c r="C324" i="12" a="1"/>
  <c r="C324" i="12" s="1"/>
  <c r="F324" i="12" s="1"/>
  <c r="E331" i="12"/>
  <c r="C152" i="16"/>
  <c r="K149" i="16"/>
  <c r="K331" i="12"/>
  <c r="A332" i="12"/>
  <c r="B332" i="12" s="1"/>
  <c r="G332" i="12"/>
  <c r="D325" i="12" l="1" a="1"/>
  <c r="D325" i="12" s="1"/>
  <c r="C325" i="12" a="1"/>
  <c r="C325" i="12" s="1"/>
  <c r="F325" i="12" s="1"/>
  <c r="E332" i="12"/>
  <c r="R149" i="16"/>
  <c r="S149" i="16"/>
  <c r="M149" i="16"/>
  <c r="D152" i="16"/>
  <c r="A333" i="12"/>
  <c r="B333" i="12" s="1"/>
  <c r="G333" i="12"/>
  <c r="D326" i="12" l="1" a="1"/>
  <c r="D326" i="12" s="1"/>
  <c r="C326" i="12" a="1"/>
  <c r="C326" i="12" s="1"/>
  <c r="F326" i="12" s="1"/>
  <c r="E333" i="12"/>
  <c r="E152" i="16"/>
  <c r="K325" i="12"/>
  <c r="A334" i="12"/>
  <c r="B334" i="12" s="1"/>
  <c r="G334" i="12"/>
  <c r="D327" i="12" l="1" a="1"/>
  <c r="D327" i="12" s="1"/>
  <c r="C327" i="12" a="1"/>
  <c r="C327" i="12" s="1"/>
  <c r="F327" i="12" s="1"/>
  <c r="E334" i="12"/>
  <c r="F152" i="16"/>
  <c r="K326" i="12"/>
  <c r="K334" i="12"/>
  <c r="A335" i="12"/>
  <c r="B335" i="12" s="1"/>
  <c r="G335" i="12"/>
  <c r="D328" i="12" l="1" a="1"/>
  <c r="D328" i="12" s="1"/>
  <c r="C328" i="12" a="1"/>
  <c r="C328" i="12" s="1"/>
  <c r="F328" i="12" s="1"/>
  <c r="E335" i="12"/>
  <c r="G152" i="16"/>
  <c r="K335" i="12"/>
  <c r="A336" i="12"/>
  <c r="B336" i="12" s="1"/>
  <c r="G336" i="12"/>
  <c r="D329" i="12" l="1" a="1"/>
  <c r="D329" i="12" s="1"/>
  <c r="C329" i="12" a="1"/>
  <c r="C329" i="12" s="1"/>
  <c r="F329" i="12" s="1"/>
  <c r="E336" i="12"/>
  <c r="H152" i="16"/>
  <c r="K336" i="12"/>
  <c r="A337" i="12"/>
  <c r="B337" i="12" s="1"/>
  <c r="G337" i="12"/>
  <c r="D330" i="12" l="1" a="1"/>
  <c r="D330" i="12" s="1"/>
  <c r="C330" i="12" a="1"/>
  <c r="C330" i="12" s="1"/>
  <c r="F330" i="12" s="1"/>
  <c r="E337" i="12"/>
  <c r="I152" i="16"/>
  <c r="K337" i="12"/>
  <c r="A338" i="12"/>
  <c r="B338" i="12" s="1"/>
  <c r="G338" i="12"/>
  <c r="L152" i="16" l="1"/>
  <c r="D331" i="12" a="1"/>
  <c r="D331" i="12" s="1"/>
  <c r="C331" i="12" a="1"/>
  <c r="C331" i="12" s="1"/>
  <c r="F331" i="12" s="1"/>
  <c r="E338" i="12"/>
  <c r="C155" i="16"/>
  <c r="K152" i="16"/>
  <c r="K338" i="12"/>
  <c r="A339" i="12"/>
  <c r="B339" i="12" s="1"/>
  <c r="G339" i="12"/>
  <c r="D332" i="12" l="1" a="1"/>
  <c r="D332" i="12" s="1"/>
  <c r="C332" i="12" a="1"/>
  <c r="C332" i="12" s="1"/>
  <c r="F332" i="12" s="1"/>
  <c r="E339" i="12"/>
  <c r="R152" i="16"/>
  <c r="S152" i="16"/>
  <c r="M152" i="16"/>
  <c r="D155" i="16"/>
  <c r="A340" i="12"/>
  <c r="B340" i="12" s="1"/>
  <c r="G340" i="12"/>
  <c r="D333" i="12" l="1" a="1"/>
  <c r="D333" i="12" s="1"/>
  <c r="C333" i="12" a="1"/>
  <c r="C333" i="12" s="1"/>
  <c r="F333" i="12" s="1"/>
  <c r="E340" i="12"/>
  <c r="E155" i="16"/>
  <c r="K332" i="12"/>
  <c r="A341" i="12"/>
  <c r="B341" i="12" s="1"/>
  <c r="G341" i="12"/>
  <c r="D334" i="12" l="1" a="1"/>
  <c r="D334" i="12" s="1"/>
  <c r="C334" i="12" a="1"/>
  <c r="C334" i="12" s="1"/>
  <c r="F334" i="12" s="1"/>
  <c r="E341" i="12"/>
  <c r="F155" i="16"/>
  <c r="K333" i="12"/>
  <c r="K341" i="12"/>
  <c r="A342" i="12"/>
  <c r="B342" i="12" s="1"/>
  <c r="G342" i="12"/>
  <c r="D335" i="12" l="1" a="1"/>
  <c r="D335" i="12" s="1"/>
  <c r="C335" i="12" a="1"/>
  <c r="C335" i="12" s="1"/>
  <c r="F335" i="12" s="1"/>
  <c r="E342" i="12"/>
  <c r="G155" i="16"/>
  <c r="K342" i="12"/>
  <c r="A343" i="12"/>
  <c r="B343" i="12" s="1"/>
  <c r="G343" i="12"/>
  <c r="D336" i="12" l="1" a="1"/>
  <c r="D336" i="12" s="1"/>
  <c r="C336" i="12" a="1"/>
  <c r="C336" i="12" s="1"/>
  <c r="F336" i="12" s="1"/>
  <c r="E343" i="12"/>
  <c r="H155" i="16"/>
  <c r="K343" i="12"/>
  <c r="A344" i="12"/>
  <c r="B344" i="12" s="1"/>
  <c r="G344" i="12"/>
  <c r="D337" i="12" l="1" a="1"/>
  <c r="D337" i="12" s="1"/>
  <c r="C337" i="12" a="1"/>
  <c r="C337" i="12" s="1"/>
  <c r="F337" i="12" s="1"/>
  <c r="E344" i="12"/>
  <c r="I155" i="16"/>
  <c r="K344" i="12"/>
  <c r="A345" i="12"/>
  <c r="B345" i="12" s="1"/>
  <c r="G345" i="12"/>
  <c r="L155" i="16" l="1"/>
  <c r="D338" i="12" a="1"/>
  <c r="D338" i="12" s="1"/>
  <c r="C338" i="12" a="1"/>
  <c r="C338" i="12" s="1"/>
  <c r="F338" i="12" s="1"/>
  <c r="E345" i="12"/>
  <c r="C158" i="16"/>
  <c r="K155" i="16"/>
  <c r="K345" i="12"/>
  <c r="A346" i="12"/>
  <c r="B346" i="12" s="1"/>
  <c r="G346" i="12"/>
  <c r="D339" i="12" l="1" a="1"/>
  <c r="D339" i="12" s="1"/>
  <c r="C339" i="12" a="1"/>
  <c r="C339" i="12" s="1"/>
  <c r="F339" i="12" s="1"/>
  <c r="E346" i="12"/>
  <c r="R155" i="16"/>
  <c r="S155" i="16"/>
  <c r="M155" i="16"/>
  <c r="D158" i="16"/>
  <c r="A347" i="12"/>
  <c r="B347" i="12" s="1"/>
  <c r="G347" i="12"/>
  <c r="D340" i="12" l="1" a="1"/>
  <c r="D340" i="12" s="1"/>
  <c r="C340" i="12" a="1"/>
  <c r="C340" i="12" s="1"/>
  <c r="F340" i="12" s="1"/>
  <c r="E347" i="12"/>
  <c r="E158" i="16"/>
  <c r="K339" i="12"/>
  <c r="A348" i="12"/>
  <c r="B348" i="12" s="1"/>
  <c r="G348" i="12"/>
  <c r="D341" i="12" l="1" a="1"/>
  <c r="D341" i="12" s="1"/>
  <c r="C341" i="12" a="1"/>
  <c r="C341" i="12" s="1"/>
  <c r="F341" i="12" s="1"/>
  <c r="E348" i="12"/>
  <c r="F158" i="16"/>
  <c r="K340" i="12"/>
  <c r="K348" i="12"/>
  <c r="A349" i="12"/>
  <c r="B349" i="12" s="1"/>
  <c r="G349" i="12"/>
  <c r="D342" i="12" l="1" a="1"/>
  <c r="D342" i="12" s="1"/>
  <c r="C342" i="12" a="1"/>
  <c r="C342" i="12" s="1"/>
  <c r="F342" i="12" s="1"/>
  <c r="E349" i="12"/>
  <c r="G158" i="16"/>
  <c r="K349" i="12"/>
  <c r="A350" i="12"/>
  <c r="B350" i="12" s="1"/>
  <c r="G350" i="12"/>
  <c r="D343" i="12" l="1" a="1"/>
  <c r="D343" i="12" s="1"/>
  <c r="C343" i="12" a="1"/>
  <c r="C343" i="12" s="1"/>
  <c r="F343" i="12" s="1"/>
  <c r="E350" i="12"/>
  <c r="H158" i="16"/>
  <c r="K350" i="12"/>
  <c r="A351" i="12"/>
  <c r="B351" i="12" s="1"/>
  <c r="G351" i="12"/>
  <c r="D344" i="12" l="1" a="1"/>
  <c r="D344" i="12" s="1"/>
  <c r="C344" i="12" a="1"/>
  <c r="C344" i="12" s="1"/>
  <c r="F344" i="12" s="1"/>
  <c r="E351" i="12"/>
  <c r="I158" i="16"/>
  <c r="K351" i="12"/>
  <c r="A352" i="12"/>
  <c r="B352" i="12" s="1"/>
  <c r="G352" i="12"/>
  <c r="L158" i="16" l="1"/>
  <c r="D345" i="12" a="1"/>
  <c r="D345" i="12" s="1"/>
  <c r="C345" i="12" a="1"/>
  <c r="C345" i="12" s="1"/>
  <c r="F345" i="12" s="1"/>
  <c r="E352" i="12"/>
  <c r="C161" i="16"/>
  <c r="K158" i="16"/>
  <c r="K352" i="12"/>
  <c r="A353" i="12"/>
  <c r="B353" i="12" s="1"/>
  <c r="G353" i="12"/>
  <c r="D346" i="12" l="1" a="1"/>
  <c r="D346" i="12" s="1"/>
  <c r="C346" i="12" a="1"/>
  <c r="C346" i="12" s="1"/>
  <c r="F346" i="12" s="1"/>
  <c r="E353" i="12"/>
  <c r="R158" i="16"/>
  <c r="S158" i="16"/>
  <c r="M158" i="16"/>
  <c r="D161" i="16"/>
  <c r="A354" i="12"/>
  <c r="B354" i="12" s="1"/>
  <c r="G354" i="12"/>
  <c r="D347" i="12" l="1" a="1"/>
  <c r="D347" i="12" s="1"/>
  <c r="C347" i="12" a="1"/>
  <c r="C347" i="12" s="1"/>
  <c r="F347" i="12" s="1"/>
  <c r="E354" i="12"/>
  <c r="E161" i="16"/>
  <c r="K346" i="12"/>
  <c r="A355" i="12"/>
  <c r="B355" i="12" s="1"/>
  <c r="G355" i="12"/>
  <c r="D348" i="12" l="1" a="1"/>
  <c r="D348" i="12" s="1"/>
  <c r="C348" i="12" a="1"/>
  <c r="C348" i="12" s="1"/>
  <c r="F348" i="12" s="1"/>
  <c r="E355" i="12"/>
  <c r="F161" i="16"/>
  <c r="K347" i="12"/>
  <c r="K355" i="12"/>
  <c r="A356" i="12"/>
  <c r="B356" i="12" s="1"/>
  <c r="G356" i="12"/>
  <c r="D349" i="12" l="1" a="1"/>
  <c r="D349" i="12" s="1"/>
  <c r="C349" i="12" a="1"/>
  <c r="C349" i="12" s="1"/>
  <c r="F349" i="12" s="1"/>
  <c r="E356" i="12"/>
  <c r="G161" i="16"/>
  <c r="K356" i="12"/>
  <c r="A357" i="12"/>
  <c r="B357" i="12" s="1"/>
  <c r="G357" i="12"/>
  <c r="D350" i="12" l="1" a="1"/>
  <c r="D350" i="12" s="1"/>
  <c r="C350" i="12" a="1"/>
  <c r="C350" i="12" s="1"/>
  <c r="F350" i="12" s="1"/>
  <c r="E357" i="12"/>
  <c r="H161" i="16"/>
  <c r="K357" i="12"/>
  <c r="A358" i="12"/>
  <c r="B358" i="12" s="1"/>
  <c r="G358" i="12"/>
  <c r="D351" i="12" l="1" a="1"/>
  <c r="D351" i="12" s="1"/>
  <c r="C351" i="12" a="1"/>
  <c r="C351" i="12" s="1"/>
  <c r="F351" i="12" s="1"/>
  <c r="E358" i="12"/>
  <c r="I161" i="16"/>
  <c r="K358" i="12"/>
  <c r="A359" i="12"/>
  <c r="B359" i="12" s="1"/>
  <c r="G359" i="12"/>
  <c r="L161" i="16" l="1"/>
  <c r="D352" i="12" a="1"/>
  <c r="D352" i="12" s="1"/>
  <c r="C352" i="12" a="1"/>
  <c r="C352" i="12" s="1"/>
  <c r="F352" i="12" s="1"/>
  <c r="E359" i="12"/>
  <c r="C164" i="16"/>
  <c r="K161" i="16"/>
  <c r="K359" i="12"/>
  <c r="A360" i="12"/>
  <c r="B360" i="12" s="1"/>
  <c r="G360" i="12"/>
  <c r="D353" i="12" l="1" a="1"/>
  <c r="D353" i="12" s="1"/>
  <c r="C353" i="12" a="1"/>
  <c r="C353" i="12" s="1"/>
  <c r="F353" i="12" s="1"/>
  <c r="E360" i="12"/>
  <c r="R161" i="16"/>
  <c r="S161" i="16"/>
  <c r="M161" i="16"/>
  <c r="D164" i="16"/>
  <c r="A361" i="12"/>
  <c r="B361" i="12" s="1"/>
  <c r="G361" i="12"/>
  <c r="D354" i="12" l="1" a="1"/>
  <c r="D354" i="12" s="1"/>
  <c r="C354" i="12" a="1"/>
  <c r="C354" i="12" s="1"/>
  <c r="F354" i="12" s="1"/>
  <c r="E361" i="12"/>
  <c r="E164" i="16"/>
  <c r="K353" i="12"/>
  <c r="A362" i="12"/>
  <c r="B362" i="12" s="1"/>
  <c r="G362" i="12"/>
  <c r="D355" i="12" l="1" a="1"/>
  <c r="D355" i="12" s="1"/>
  <c r="C355" i="12" a="1"/>
  <c r="C355" i="12" s="1"/>
  <c r="F355" i="12" s="1"/>
  <c r="E362" i="12"/>
  <c r="F164" i="16"/>
  <c r="K354" i="12"/>
  <c r="K362" i="12"/>
  <c r="A363" i="12"/>
  <c r="B363" i="12" s="1"/>
  <c r="G363" i="12"/>
  <c r="D356" i="12" l="1" a="1"/>
  <c r="D356" i="12" s="1"/>
  <c r="C356" i="12" a="1"/>
  <c r="C356" i="12" s="1"/>
  <c r="F356" i="12" s="1"/>
  <c r="E363" i="12"/>
  <c r="G164" i="16"/>
  <c r="K363" i="12"/>
  <c r="A364" i="12"/>
  <c r="B364" i="12" s="1"/>
  <c r="G364" i="12"/>
  <c r="D357" i="12" l="1" a="1"/>
  <c r="D357" i="12" s="1"/>
  <c r="C357" i="12" a="1"/>
  <c r="C357" i="12" s="1"/>
  <c r="F357" i="12" s="1"/>
  <c r="E364" i="12"/>
  <c r="H164" i="16"/>
  <c r="K364" i="12"/>
  <c r="A365" i="12"/>
  <c r="B365" i="12" s="1"/>
  <c r="G365" i="12"/>
  <c r="D358" i="12" l="1" a="1"/>
  <c r="D358" i="12" s="1"/>
  <c r="C358" i="12" a="1"/>
  <c r="C358" i="12" s="1"/>
  <c r="F358" i="12" s="1"/>
  <c r="E365" i="12"/>
  <c r="I164" i="16"/>
  <c r="K365" i="12"/>
  <c r="A366" i="12"/>
  <c r="B366" i="12" s="1"/>
  <c r="G366" i="12"/>
  <c r="L164" i="16" l="1"/>
  <c r="D359" i="12" a="1"/>
  <c r="D359" i="12" s="1"/>
  <c r="C359" i="12" a="1"/>
  <c r="C359" i="12" s="1"/>
  <c r="F359" i="12" s="1"/>
  <c r="E366" i="12"/>
  <c r="C167" i="16"/>
  <c r="K164" i="16"/>
  <c r="K366" i="12"/>
  <c r="A367" i="12"/>
  <c r="B367" i="12" s="1"/>
  <c r="G367" i="12"/>
  <c r="D360" i="12" l="1" a="1"/>
  <c r="D360" i="12" s="1"/>
  <c r="C360" i="12" a="1"/>
  <c r="C360" i="12" s="1"/>
  <c r="F360" i="12" s="1"/>
  <c r="E367" i="12"/>
  <c r="R164" i="16"/>
  <c r="S164" i="16"/>
  <c r="M164" i="16"/>
  <c r="D167" i="16"/>
  <c r="A368" i="12"/>
  <c r="B368" i="12" s="1"/>
  <c r="G368" i="12"/>
  <c r="D119" i="12" l="1" a="1"/>
  <c r="D119" i="12" s="1"/>
  <c r="C119" i="12" a="1"/>
  <c r="C119" i="12" s="1"/>
  <c r="D112" i="12" a="1"/>
  <c r="D112" i="12" s="1"/>
  <c r="C112" i="12" a="1"/>
  <c r="C112" i="12" s="1"/>
  <c r="D105" i="12" a="1"/>
  <c r="D105" i="12" s="1"/>
  <c r="C105" i="12" a="1"/>
  <c r="C105" i="12" s="1"/>
  <c r="D98" i="12" a="1"/>
  <c r="D98" i="12" s="1"/>
  <c r="C98" i="12" a="1"/>
  <c r="C98" i="12" s="1"/>
  <c r="D91" i="12" a="1"/>
  <c r="D91" i="12" s="1"/>
  <c r="C91" i="12" a="1"/>
  <c r="C91" i="12" s="1"/>
  <c r="D84" i="12" a="1"/>
  <c r="D84" i="12" s="1"/>
  <c r="C84" i="12" a="1"/>
  <c r="C84" i="12" s="1"/>
  <c r="D77" i="12" a="1"/>
  <c r="D77" i="12" s="1"/>
  <c r="C77" i="12" a="1"/>
  <c r="C77" i="12" s="1"/>
  <c r="D70" i="12" a="1"/>
  <c r="D70" i="12" s="1"/>
  <c r="C70" i="12" a="1"/>
  <c r="C70" i="12" s="1"/>
  <c r="D63" i="12" a="1"/>
  <c r="D63" i="12" s="1"/>
  <c r="C63" i="12" a="1"/>
  <c r="C63" i="12" s="1"/>
  <c r="D56" i="12" a="1"/>
  <c r="D56" i="12" s="1"/>
  <c r="C56" i="12" a="1"/>
  <c r="C56" i="12" s="1"/>
  <c r="D49" i="12" a="1"/>
  <c r="D49" i="12" s="1"/>
  <c r="C49" i="12" a="1"/>
  <c r="C49" i="12" s="1"/>
  <c r="D42" i="12" a="1"/>
  <c r="D42" i="12" s="1"/>
  <c r="C42" i="12" a="1"/>
  <c r="C42" i="12" s="1"/>
  <c r="D35" i="12" a="1"/>
  <c r="D35" i="12" s="1"/>
  <c r="C35" i="12" a="1"/>
  <c r="C35" i="12" s="1"/>
  <c r="D28" i="12" a="1"/>
  <c r="D28" i="12" s="1"/>
  <c r="C28" i="12" a="1"/>
  <c r="C28" i="12" s="1"/>
  <c r="D21" i="12" a="1"/>
  <c r="D21" i="12" s="1"/>
  <c r="C21" i="12" a="1"/>
  <c r="C21" i="12" s="1"/>
  <c r="D14" i="12" a="1"/>
  <c r="D14" i="12" s="1"/>
  <c r="C14" i="12" a="1"/>
  <c r="C14" i="12" s="1"/>
  <c r="D7" i="12" a="1"/>
  <c r="D7" i="12" s="1"/>
  <c r="C7" i="12" a="1"/>
  <c r="C7" i="12" s="1"/>
  <c r="D361" i="12" a="1"/>
  <c r="D361" i="12" s="1"/>
  <c r="C361" i="12" a="1"/>
  <c r="C361" i="12" s="1"/>
  <c r="F361" i="12" s="1"/>
  <c r="E368" i="12"/>
  <c r="E167" i="16"/>
  <c r="K360" i="12"/>
  <c r="A369" i="12"/>
  <c r="B369" i="12" s="1"/>
  <c r="G369" i="12"/>
  <c r="F7" i="12" l="1"/>
  <c r="K7" i="12"/>
  <c r="F14" i="12"/>
  <c r="K14" i="12"/>
  <c r="K21" i="12"/>
  <c r="F21" i="12"/>
  <c r="K28" i="12"/>
  <c r="F28" i="12"/>
  <c r="K35" i="12"/>
  <c r="F35" i="12"/>
  <c r="K42" i="12"/>
  <c r="F42" i="12"/>
  <c r="K49" i="12"/>
  <c r="F49" i="12"/>
  <c r="K56" i="12"/>
  <c r="F56" i="12"/>
  <c r="K63" i="12"/>
  <c r="F63" i="12"/>
  <c r="F70" i="12"/>
  <c r="K70" i="12"/>
  <c r="F77" i="12"/>
  <c r="K77" i="12"/>
  <c r="F84" i="12"/>
  <c r="K84" i="12"/>
  <c r="F91" i="12"/>
  <c r="K91" i="12"/>
  <c r="F98" i="12"/>
  <c r="K98" i="12"/>
  <c r="F105" i="12"/>
  <c r="K105" i="12"/>
  <c r="F112" i="12"/>
  <c r="K112" i="12"/>
  <c r="F119" i="12"/>
  <c r="K119" i="12"/>
  <c r="D120" i="12" a="1"/>
  <c r="D120" i="12" s="1"/>
  <c r="C120" i="12" a="1"/>
  <c r="C120" i="12" s="1"/>
  <c r="F120" i="12" s="1"/>
  <c r="D113" i="12" a="1"/>
  <c r="D113" i="12" s="1"/>
  <c r="C113" i="12" a="1"/>
  <c r="C113" i="12" s="1"/>
  <c r="F113" i="12" s="1"/>
  <c r="D106" i="12" a="1"/>
  <c r="D106" i="12" s="1"/>
  <c r="C106" i="12" a="1"/>
  <c r="C106" i="12" s="1"/>
  <c r="F106" i="12" s="1"/>
  <c r="D99" i="12" a="1"/>
  <c r="D99" i="12" s="1"/>
  <c r="C99" i="12" a="1"/>
  <c r="C99" i="12" s="1"/>
  <c r="F99" i="12" s="1"/>
  <c r="D92" i="12" a="1"/>
  <c r="D92" i="12" s="1"/>
  <c r="C92" i="12" a="1"/>
  <c r="C92" i="12" s="1"/>
  <c r="F92" i="12" s="1"/>
  <c r="D85" i="12" a="1"/>
  <c r="D85" i="12" s="1"/>
  <c r="C85" i="12" a="1"/>
  <c r="C85" i="12" s="1"/>
  <c r="F85" i="12" s="1"/>
  <c r="D78" i="12" a="1"/>
  <c r="D78" i="12" s="1"/>
  <c r="C78" i="12" a="1"/>
  <c r="C78" i="12" s="1"/>
  <c r="F78" i="12" s="1"/>
  <c r="D71" i="12" a="1"/>
  <c r="D71" i="12" s="1"/>
  <c r="C71" i="12" a="1"/>
  <c r="C71" i="12" s="1"/>
  <c r="F71" i="12" s="1"/>
  <c r="D64" i="12" a="1"/>
  <c r="D64" i="12" s="1"/>
  <c r="C64" i="12" a="1"/>
  <c r="C64" i="12" s="1"/>
  <c r="D57" i="12" a="1"/>
  <c r="D57" i="12" s="1"/>
  <c r="C57" i="12" a="1"/>
  <c r="C57" i="12" s="1"/>
  <c r="D50" i="12" a="1"/>
  <c r="D50" i="12" s="1"/>
  <c r="C50" i="12" a="1"/>
  <c r="C50" i="12" s="1"/>
  <c r="D43" i="12" a="1"/>
  <c r="D43" i="12" s="1"/>
  <c r="C43" i="12" a="1"/>
  <c r="C43" i="12" s="1"/>
  <c r="D36" i="12" a="1"/>
  <c r="D36" i="12" s="1"/>
  <c r="C36" i="12" a="1"/>
  <c r="C36" i="12" s="1"/>
  <c r="D29" i="12" a="1"/>
  <c r="D29" i="12" s="1"/>
  <c r="C29" i="12" a="1"/>
  <c r="C29" i="12" s="1"/>
  <c r="D22" i="12" a="1"/>
  <c r="D22" i="12" s="1"/>
  <c r="C22" i="12" a="1"/>
  <c r="C22" i="12" s="1"/>
  <c r="D15" i="12" a="1"/>
  <c r="D15" i="12" s="1"/>
  <c r="C15" i="12" a="1"/>
  <c r="C15" i="12" s="1"/>
  <c r="D8" i="12" a="1"/>
  <c r="D8" i="12" s="1"/>
  <c r="C8" i="12" a="1"/>
  <c r="C8" i="12" s="1"/>
  <c r="D368" i="12" a="1"/>
  <c r="D368" i="12" s="1"/>
  <c r="C368" i="12" a="1"/>
  <c r="C368" i="12" s="1"/>
  <c r="F368" i="12" s="1"/>
  <c r="D362" i="12" a="1"/>
  <c r="D362" i="12" s="1"/>
  <c r="C362" i="12" a="1"/>
  <c r="C362" i="12" s="1"/>
  <c r="F362" i="12" s="1"/>
  <c r="E369" i="12"/>
  <c r="F167" i="16"/>
  <c r="K361" i="12"/>
  <c r="K369" i="12"/>
  <c r="A370" i="12"/>
  <c r="B370" i="12" s="1"/>
  <c r="G370" i="12"/>
  <c r="F8" i="12" l="1"/>
  <c r="K8" i="12"/>
  <c r="F15" i="12"/>
  <c r="K15" i="12"/>
  <c r="F22" i="12"/>
  <c r="K22" i="12"/>
  <c r="F29" i="12"/>
  <c r="K29" i="12"/>
  <c r="F36" i="12"/>
  <c r="K36" i="12"/>
  <c r="F43" i="12"/>
  <c r="K43" i="12"/>
  <c r="F50" i="12"/>
  <c r="K50" i="12"/>
  <c r="F57" i="12"/>
  <c r="K57" i="12"/>
  <c r="F64" i="12"/>
  <c r="K64" i="12"/>
  <c r="D121" i="12" a="1"/>
  <c r="D121" i="12" s="1"/>
  <c r="C121" i="12" a="1"/>
  <c r="C121" i="12" s="1"/>
  <c r="F121" i="12" s="1"/>
  <c r="D114" i="12" a="1"/>
  <c r="D114" i="12" s="1"/>
  <c r="C114" i="12" a="1"/>
  <c r="C114" i="12" s="1"/>
  <c r="F114" i="12" s="1"/>
  <c r="D107" i="12" a="1"/>
  <c r="D107" i="12" s="1"/>
  <c r="C107" i="12" a="1"/>
  <c r="C107" i="12" s="1"/>
  <c r="F107" i="12" s="1"/>
  <c r="D100" i="12" a="1"/>
  <c r="D100" i="12" s="1"/>
  <c r="C100" i="12" a="1"/>
  <c r="C100" i="12" s="1"/>
  <c r="F100" i="12" s="1"/>
  <c r="D93" i="12" a="1"/>
  <c r="D93" i="12" s="1"/>
  <c r="C93" i="12" a="1"/>
  <c r="C93" i="12" s="1"/>
  <c r="F93" i="12" s="1"/>
  <c r="D86" i="12" a="1"/>
  <c r="D86" i="12" s="1"/>
  <c r="C86" i="12" a="1"/>
  <c r="C86" i="12" s="1"/>
  <c r="F86" i="12" s="1"/>
  <c r="D79" i="12" a="1"/>
  <c r="D79" i="12" s="1"/>
  <c r="C79" i="12" a="1"/>
  <c r="C79" i="12" s="1"/>
  <c r="F79" i="12" s="1"/>
  <c r="D72" i="12" a="1"/>
  <c r="D72" i="12" s="1"/>
  <c r="C72" i="12" a="1"/>
  <c r="C72" i="12" s="1"/>
  <c r="F72" i="12" s="1"/>
  <c r="D65" i="12" a="1"/>
  <c r="D65" i="12" s="1"/>
  <c r="C65" i="12" a="1"/>
  <c r="C65" i="12" s="1"/>
  <c r="D58" i="12" a="1"/>
  <c r="D58" i="12" s="1"/>
  <c r="C58" i="12" a="1"/>
  <c r="C58" i="12" s="1"/>
  <c r="D51" i="12" a="1"/>
  <c r="D51" i="12" s="1"/>
  <c r="C51" i="12" a="1"/>
  <c r="C51" i="12" s="1"/>
  <c r="D44" i="12" a="1"/>
  <c r="D44" i="12" s="1"/>
  <c r="C44" i="12" a="1"/>
  <c r="C44" i="12" s="1"/>
  <c r="D37" i="12" a="1"/>
  <c r="D37" i="12" s="1"/>
  <c r="C37" i="12" a="1"/>
  <c r="C37" i="12" s="1"/>
  <c r="D30" i="12" a="1"/>
  <c r="D30" i="12" s="1"/>
  <c r="C30" i="12" a="1"/>
  <c r="C30" i="12" s="1"/>
  <c r="D23" i="12" a="1"/>
  <c r="D23" i="12" s="1"/>
  <c r="C23" i="12" a="1"/>
  <c r="C23" i="12" s="1"/>
  <c r="D16" i="12" a="1"/>
  <c r="D16" i="12" s="1"/>
  <c r="C16" i="12" a="1"/>
  <c r="C16" i="12" s="1"/>
  <c r="D9" i="12" a="1"/>
  <c r="D9" i="12" s="1"/>
  <c r="C9" i="12" a="1"/>
  <c r="C9" i="12" s="1"/>
  <c r="D369" i="12" a="1"/>
  <c r="D369" i="12" s="1"/>
  <c r="C369" i="12" a="1"/>
  <c r="C369" i="12" s="1"/>
  <c r="F369" i="12" s="1"/>
  <c r="D363" i="12" a="1"/>
  <c r="D363" i="12" s="1"/>
  <c r="C363" i="12" a="1"/>
  <c r="C363" i="12" s="1"/>
  <c r="F363" i="12" s="1"/>
  <c r="E370" i="12"/>
  <c r="G167" i="16"/>
  <c r="K368" i="12"/>
  <c r="K370" i="12"/>
  <c r="A371" i="12"/>
  <c r="B371" i="12" s="1"/>
  <c r="G371" i="12"/>
  <c r="F9" i="12" l="1"/>
  <c r="K9" i="12"/>
  <c r="F16" i="12"/>
  <c r="K16" i="12"/>
  <c r="F23" i="12"/>
  <c r="K23" i="12"/>
  <c r="F30" i="12"/>
  <c r="K30" i="12"/>
  <c r="F37" i="12"/>
  <c r="K37" i="12"/>
  <c r="F44" i="12"/>
  <c r="K44" i="12"/>
  <c r="F51" i="12"/>
  <c r="K51" i="12"/>
  <c r="F58" i="12"/>
  <c r="K58" i="12"/>
  <c r="F65" i="12"/>
  <c r="K65" i="12"/>
  <c r="D122" i="12" a="1"/>
  <c r="D122" i="12" s="1"/>
  <c r="C122" i="12" a="1"/>
  <c r="C122" i="12" s="1"/>
  <c r="F122" i="12" s="1"/>
  <c r="D115" i="12" a="1"/>
  <c r="D115" i="12" s="1"/>
  <c r="C115" i="12" a="1"/>
  <c r="C115" i="12" s="1"/>
  <c r="F115" i="12" s="1"/>
  <c r="D108" i="12" a="1"/>
  <c r="D108" i="12" s="1"/>
  <c r="C108" i="12" a="1"/>
  <c r="C108" i="12" s="1"/>
  <c r="F108" i="12" s="1"/>
  <c r="D101" i="12" a="1"/>
  <c r="D101" i="12" s="1"/>
  <c r="C101" i="12" a="1"/>
  <c r="C101" i="12" s="1"/>
  <c r="F101" i="12" s="1"/>
  <c r="D94" i="12" a="1"/>
  <c r="D94" i="12" s="1"/>
  <c r="C94" i="12" a="1"/>
  <c r="C94" i="12" s="1"/>
  <c r="F94" i="12" s="1"/>
  <c r="D87" i="12" a="1"/>
  <c r="D87" i="12" s="1"/>
  <c r="C87" i="12" a="1"/>
  <c r="C87" i="12" s="1"/>
  <c r="F87" i="12" s="1"/>
  <c r="D80" i="12" a="1"/>
  <c r="D80" i="12" s="1"/>
  <c r="C80" i="12" a="1"/>
  <c r="C80" i="12" s="1"/>
  <c r="F80" i="12" s="1"/>
  <c r="D73" i="12" a="1"/>
  <c r="D73" i="12" s="1"/>
  <c r="C73" i="12" a="1"/>
  <c r="C73" i="12" s="1"/>
  <c r="F73" i="12" s="1"/>
  <c r="D66" i="12" a="1"/>
  <c r="D66" i="12" s="1"/>
  <c r="C66" i="12" a="1"/>
  <c r="C66" i="12" s="1"/>
  <c r="D59" i="12" a="1"/>
  <c r="D59" i="12" s="1"/>
  <c r="C59" i="12" a="1"/>
  <c r="C59" i="12" s="1"/>
  <c r="D52" i="12" a="1"/>
  <c r="D52" i="12" s="1"/>
  <c r="C52" i="12" a="1"/>
  <c r="C52" i="12" s="1"/>
  <c r="D45" i="12" a="1"/>
  <c r="D45" i="12" s="1"/>
  <c r="C45" i="12" a="1"/>
  <c r="C45" i="12" s="1"/>
  <c r="D38" i="12" a="1"/>
  <c r="D38" i="12" s="1"/>
  <c r="C38" i="12" a="1"/>
  <c r="C38" i="12" s="1"/>
  <c r="D31" i="12" a="1"/>
  <c r="D31" i="12" s="1"/>
  <c r="C31" i="12" a="1"/>
  <c r="C31" i="12" s="1"/>
  <c r="D24" i="12" a="1"/>
  <c r="D24" i="12" s="1"/>
  <c r="C24" i="12" a="1"/>
  <c r="C24" i="12" s="1"/>
  <c r="D17" i="12" a="1"/>
  <c r="D17" i="12" s="1"/>
  <c r="C17" i="12" a="1"/>
  <c r="C17" i="12" s="1"/>
  <c r="D10" i="12" a="1"/>
  <c r="D10" i="12" s="1"/>
  <c r="C10" i="12" a="1"/>
  <c r="C10" i="12" s="1"/>
  <c r="D370" i="12" a="1"/>
  <c r="D370" i="12" s="1"/>
  <c r="C370" i="12" a="1"/>
  <c r="C370" i="12" s="1"/>
  <c r="F370" i="12" s="1"/>
  <c r="D364" i="12" a="1"/>
  <c r="D364" i="12" s="1"/>
  <c r="C364" i="12" a="1"/>
  <c r="C364" i="12" s="1"/>
  <c r="F364" i="12" s="1"/>
  <c r="E371" i="12"/>
  <c r="H167" i="16"/>
  <c r="K371" i="12"/>
  <c r="A372" i="12"/>
  <c r="B372" i="12" s="1"/>
  <c r="G372" i="12"/>
  <c r="F10" i="12" l="1"/>
  <c r="K10" i="12"/>
  <c r="F17" i="12"/>
  <c r="K17" i="12"/>
  <c r="F24" i="12"/>
  <c r="K24" i="12"/>
  <c r="F31" i="12"/>
  <c r="K31" i="12"/>
  <c r="F38" i="12"/>
  <c r="K38" i="12"/>
  <c r="F45" i="12"/>
  <c r="K45" i="12"/>
  <c r="F52" i="12"/>
  <c r="K52" i="12"/>
  <c r="F59" i="12"/>
  <c r="K59" i="12"/>
  <c r="F66" i="12"/>
  <c r="K66" i="12"/>
  <c r="D123" i="12" a="1"/>
  <c r="D123" i="12" s="1"/>
  <c r="C123" i="12" a="1"/>
  <c r="C123" i="12" s="1"/>
  <c r="F123" i="12" s="1"/>
  <c r="D116" i="12" a="1"/>
  <c r="D116" i="12" s="1"/>
  <c r="C116" i="12" a="1"/>
  <c r="C116" i="12" s="1"/>
  <c r="F116" i="12" s="1"/>
  <c r="D109" i="12" a="1"/>
  <c r="D109" i="12" s="1"/>
  <c r="C109" i="12" a="1"/>
  <c r="C109" i="12" s="1"/>
  <c r="F109" i="12" s="1"/>
  <c r="D102" i="12" a="1"/>
  <c r="D102" i="12" s="1"/>
  <c r="C102" i="12" a="1"/>
  <c r="C102" i="12" s="1"/>
  <c r="F102" i="12" s="1"/>
  <c r="D95" i="12" a="1"/>
  <c r="D95" i="12" s="1"/>
  <c r="C95" i="12" a="1"/>
  <c r="C95" i="12" s="1"/>
  <c r="F95" i="12" s="1"/>
  <c r="D88" i="12" a="1"/>
  <c r="D88" i="12" s="1"/>
  <c r="C88" i="12" a="1"/>
  <c r="C88" i="12" s="1"/>
  <c r="F88" i="12" s="1"/>
  <c r="D81" i="12" a="1"/>
  <c r="D81" i="12" s="1"/>
  <c r="C81" i="12" a="1"/>
  <c r="C81" i="12" s="1"/>
  <c r="F81" i="12" s="1"/>
  <c r="D74" i="12" a="1"/>
  <c r="D74" i="12" s="1"/>
  <c r="C74" i="12" a="1"/>
  <c r="C74" i="12" s="1"/>
  <c r="F74" i="12" s="1"/>
  <c r="D67" i="12" a="1"/>
  <c r="D67" i="12" s="1"/>
  <c r="C67" i="12" a="1"/>
  <c r="C67" i="12" s="1"/>
  <c r="D60" i="12" a="1"/>
  <c r="D60" i="12" s="1"/>
  <c r="C60" i="12" a="1"/>
  <c r="C60" i="12" s="1"/>
  <c r="D53" i="12" a="1"/>
  <c r="D53" i="12" s="1"/>
  <c r="C53" i="12" a="1"/>
  <c r="C53" i="12" s="1"/>
  <c r="D46" i="12" a="1"/>
  <c r="D46" i="12" s="1"/>
  <c r="C46" i="12" a="1"/>
  <c r="C46" i="12" s="1"/>
  <c r="D39" i="12" a="1"/>
  <c r="D39" i="12" s="1"/>
  <c r="C39" i="12" a="1"/>
  <c r="C39" i="12" s="1"/>
  <c r="D32" i="12" a="1"/>
  <c r="D32" i="12" s="1"/>
  <c r="C32" i="12" a="1"/>
  <c r="C32" i="12" s="1"/>
  <c r="D25" i="12" a="1"/>
  <c r="D25" i="12" s="1"/>
  <c r="C25" i="12" a="1"/>
  <c r="C25" i="12" s="1"/>
  <c r="D18" i="12" a="1"/>
  <c r="D18" i="12" s="1"/>
  <c r="C18" i="12" a="1"/>
  <c r="C18" i="12" s="1"/>
  <c r="D11" i="12" a="1"/>
  <c r="D11" i="12" s="1"/>
  <c r="C11" i="12" a="1"/>
  <c r="C11" i="12" s="1"/>
  <c r="D4" i="12" a="1"/>
  <c r="D4" i="12" s="1"/>
  <c r="C4" i="12" a="1"/>
  <c r="C4" i="12" s="1"/>
  <c r="F4" i="12" s="1"/>
  <c r="D371" i="12" a="1"/>
  <c r="D371" i="12" s="1"/>
  <c r="C371" i="12" a="1"/>
  <c r="C371" i="12" s="1"/>
  <c r="F371" i="12" s="1"/>
  <c r="D365" i="12" a="1"/>
  <c r="D365" i="12" s="1"/>
  <c r="C365" i="12" a="1"/>
  <c r="C365" i="12" s="1"/>
  <c r="F365" i="12" s="1"/>
  <c r="E372" i="12"/>
  <c r="I167" i="16"/>
  <c r="B3" i="12" s="1"/>
  <c r="K372" i="12"/>
  <c r="A373" i="12"/>
  <c r="B373" i="12" s="1"/>
  <c r="G373" i="12"/>
  <c r="D3" i="12" l="1" a="1"/>
  <c r="D3" i="12" s="1"/>
  <c r="C3" i="12" a="1"/>
  <c r="C3" i="12" s="1"/>
  <c r="F3" i="12" s="1"/>
  <c r="F11" i="12"/>
  <c r="K11" i="12"/>
  <c r="F18" i="12"/>
  <c r="K18" i="12"/>
  <c r="F25" i="12"/>
  <c r="K25" i="12"/>
  <c r="F32" i="12"/>
  <c r="K32" i="12"/>
  <c r="F39" i="12"/>
  <c r="K39" i="12"/>
  <c r="F46" i="12"/>
  <c r="K46" i="12"/>
  <c r="F53" i="12"/>
  <c r="K53" i="12"/>
  <c r="F60" i="12"/>
  <c r="K60" i="12"/>
  <c r="F67" i="12"/>
  <c r="K67" i="12"/>
  <c r="D124" i="12" a="1"/>
  <c r="D124" i="12" s="1"/>
  <c r="C124" i="12" a="1"/>
  <c r="C124" i="12" s="1"/>
  <c r="F124" i="12" s="1"/>
  <c r="D117" i="12" a="1"/>
  <c r="D117" i="12" s="1"/>
  <c r="C117" i="12" a="1"/>
  <c r="C117" i="12" s="1"/>
  <c r="F117" i="12" s="1"/>
  <c r="D110" i="12" a="1"/>
  <c r="D110" i="12" s="1"/>
  <c r="C110" i="12" a="1"/>
  <c r="C110" i="12" s="1"/>
  <c r="F110" i="12" s="1"/>
  <c r="D103" i="12" a="1"/>
  <c r="D103" i="12" s="1"/>
  <c r="C103" i="12" a="1"/>
  <c r="C103" i="12" s="1"/>
  <c r="F103" i="12" s="1"/>
  <c r="D96" i="12" a="1"/>
  <c r="D96" i="12" s="1"/>
  <c r="C96" i="12" a="1"/>
  <c r="C96" i="12" s="1"/>
  <c r="F96" i="12" s="1"/>
  <c r="D89" i="12" a="1"/>
  <c r="D89" i="12" s="1"/>
  <c r="C89" i="12" a="1"/>
  <c r="C89" i="12" s="1"/>
  <c r="F89" i="12" s="1"/>
  <c r="D82" i="12" a="1"/>
  <c r="D82" i="12" s="1"/>
  <c r="C82" i="12" a="1"/>
  <c r="C82" i="12" s="1"/>
  <c r="F82" i="12" s="1"/>
  <c r="D75" i="12" a="1"/>
  <c r="D75" i="12" s="1"/>
  <c r="C75" i="12" a="1"/>
  <c r="C75" i="12" s="1"/>
  <c r="F75" i="12" s="1"/>
  <c r="D68" i="12" a="1"/>
  <c r="D68" i="12" s="1"/>
  <c r="C68" i="12" a="1"/>
  <c r="C68" i="12" s="1"/>
  <c r="F68" i="12" s="1"/>
  <c r="D61" i="12" a="1"/>
  <c r="D61" i="12" s="1"/>
  <c r="C61" i="12" a="1"/>
  <c r="C61" i="12" s="1"/>
  <c r="F61" i="12" s="1"/>
  <c r="D54" i="12" a="1"/>
  <c r="D54" i="12" s="1"/>
  <c r="C54" i="12" a="1"/>
  <c r="C54" i="12" s="1"/>
  <c r="F54" i="12" s="1"/>
  <c r="D47" i="12" a="1"/>
  <c r="D47" i="12" s="1"/>
  <c r="C47" i="12" a="1"/>
  <c r="C47" i="12" s="1"/>
  <c r="F47" i="12" s="1"/>
  <c r="D40" i="12" a="1"/>
  <c r="D40" i="12" s="1"/>
  <c r="C40" i="12" a="1"/>
  <c r="C40" i="12" s="1"/>
  <c r="F40" i="12" s="1"/>
  <c r="D33" i="12" a="1"/>
  <c r="D33" i="12" s="1"/>
  <c r="C33" i="12" a="1"/>
  <c r="C33" i="12" s="1"/>
  <c r="F33" i="12" s="1"/>
  <c r="D26" i="12" a="1"/>
  <c r="D26" i="12" s="1"/>
  <c r="C26" i="12" a="1"/>
  <c r="C26" i="12" s="1"/>
  <c r="F26" i="12" s="1"/>
  <c r="D19" i="12" a="1"/>
  <c r="D19" i="12" s="1"/>
  <c r="C19" i="12" a="1"/>
  <c r="C19" i="12" s="1"/>
  <c r="F19" i="12" s="1"/>
  <c r="D12" i="12" a="1"/>
  <c r="D12" i="12" s="1"/>
  <c r="C12" i="12" a="1"/>
  <c r="C12" i="12" s="1"/>
  <c r="F12" i="12" s="1"/>
  <c r="D5" i="12" a="1"/>
  <c r="D5" i="12" s="1"/>
  <c r="C5" i="12" a="1"/>
  <c r="C5" i="12" s="1"/>
  <c r="F5" i="12" s="1"/>
  <c r="L167" i="16"/>
  <c r="D372" i="12" a="1"/>
  <c r="D372" i="12" s="1"/>
  <c r="C372" i="12" a="1"/>
  <c r="C372" i="12" s="1"/>
  <c r="F372" i="12" s="1"/>
  <c r="D366" i="12" a="1"/>
  <c r="D366" i="12" s="1"/>
  <c r="C366" i="12" a="1"/>
  <c r="C366" i="12" s="1"/>
  <c r="F366" i="12" s="1"/>
  <c r="E373" i="12"/>
  <c r="K167" i="16"/>
  <c r="K373" i="12"/>
  <c r="A374" i="12"/>
  <c r="B374" i="12" s="1"/>
  <c r="G374" i="12"/>
  <c r="D118" i="12" l="1" a="1"/>
  <c r="D118" i="12" s="1"/>
  <c r="C118" i="12" a="1"/>
  <c r="C118" i="12" s="1"/>
  <c r="D111" i="12" a="1"/>
  <c r="D111" i="12" s="1"/>
  <c r="C111" i="12" a="1"/>
  <c r="C111" i="12" s="1"/>
  <c r="D104" i="12" a="1"/>
  <c r="D104" i="12" s="1"/>
  <c r="C104" i="12" a="1"/>
  <c r="C104" i="12" s="1"/>
  <c r="D97" i="12" a="1"/>
  <c r="D97" i="12" s="1"/>
  <c r="C97" i="12" a="1"/>
  <c r="C97" i="12" s="1"/>
  <c r="D90" i="12" a="1"/>
  <c r="D90" i="12" s="1"/>
  <c r="C90" i="12" a="1"/>
  <c r="C90" i="12" s="1"/>
  <c r="D83" i="12" a="1"/>
  <c r="D83" i="12" s="1"/>
  <c r="C83" i="12" a="1"/>
  <c r="C83" i="12" s="1"/>
  <c r="D76" i="12" a="1"/>
  <c r="D76" i="12" s="1"/>
  <c r="C76" i="12" a="1"/>
  <c r="C76" i="12" s="1"/>
  <c r="D69" i="12" a="1"/>
  <c r="D69" i="12" s="1"/>
  <c r="C69" i="12" a="1"/>
  <c r="C69" i="12" s="1"/>
  <c r="D62" i="12" a="1"/>
  <c r="D62" i="12" s="1"/>
  <c r="C62" i="12" a="1"/>
  <c r="C62" i="12" s="1"/>
  <c r="D55" i="12" a="1"/>
  <c r="D55" i="12" s="1"/>
  <c r="C55" i="12" a="1"/>
  <c r="C55" i="12" s="1"/>
  <c r="D48" i="12" a="1"/>
  <c r="D48" i="12" s="1"/>
  <c r="C48" i="12" a="1"/>
  <c r="C48" i="12" s="1"/>
  <c r="D41" i="12" a="1"/>
  <c r="D41" i="12" s="1"/>
  <c r="C41" i="12" a="1"/>
  <c r="C41" i="12" s="1"/>
  <c r="D34" i="12" a="1"/>
  <c r="D34" i="12" s="1"/>
  <c r="C34" i="12" a="1"/>
  <c r="C34" i="12" s="1"/>
  <c r="D27" i="12" a="1"/>
  <c r="D27" i="12" s="1"/>
  <c r="C27" i="12" a="1"/>
  <c r="C27" i="12" s="1"/>
  <c r="D20" i="12" a="1"/>
  <c r="D20" i="12" s="1"/>
  <c r="C20" i="12" a="1"/>
  <c r="C20" i="12" s="1"/>
  <c r="D13" i="12" a="1"/>
  <c r="D13" i="12" s="1"/>
  <c r="C13" i="12" a="1"/>
  <c r="C13" i="12" s="1"/>
  <c r="C6" i="12" a="1"/>
  <c r="C6" i="12" s="1"/>
  <c r="D6" i="12" a="1"/>
  <c r="D6" i="12" s="1"/>
  <c r="D373" i="12" a="1"/>
  <c r="D373" i="12" s="1"/>
  <c r="C373" i="12" a="1"/>
  <c r="C373" i="12" s="1"/>
  <c r="F373" i="12" s="1"/>
  <c r="D367" i="12" a="1"/>
  <c r="D367" i="12" s="1"/>
  <c r="C367" i="12" a="1"/>
  <c r="C367" i="12" s="1"/>
  <c r="F367" i="12" s="1"/>
  <c r="E374" i="12"/>
  <c r="R167" i="16"/>
  <c r="S167" i="16"/>
  <c r="M167" i="16"/>
  <c r="A375" i="12"/>
  <c r="B375" i="12" s="1"/>
  <c r="G375" i="12"/>
  <c r="K6" i="12" l="1"/>
  <c r="F6" i="12"/>
  <c r="F13" i="12"/>
  <c r="K13" i="12"/>
  <c r="K20" i="12"/>
  <c r="F20" i="12"/>
  <c r="K27" i="12"/>
  <c r="F27" i="12"/>
  <c r="K34" i="12"/>
  <c r="F34" i="12"/>
  <c r="K41" i="12"/>
  <c r="F41" i="12"/>
  <c r="K48" i="12"/>
  <c r="F48" i="12"/>
  <c r="K55" i="12"/>
  <c r="F55" i="12"/>
  <c r="K62" i="12"/>
  <c r="F62" i="12"/>
  <c r="F69" i="12"/>
  <c r="K69" i="12"/>
  <c r="F76" i="12"/>
  <c r="K76" i="12"/>
  <c r="K83" i="12"/>
  <c r="F83" i="12"/>
  <c r="K90" i="12"/>
  <c r="F90" i="12"/>
  <c r="F97" i="12"/>
  <c r="K97" i="12"/>
  <c r="F104" i="12"/>
  <c r="K104" i="12"/>
  <c r="F111" i="12"/>
  <c r="K111" i="12"/>
  <c r="F118" i="12"/>
  <c r="K118" i="12"/>
  <c r="D374" i="12" a="1"/>
  <c r="D374" i="12" s="1"/>
  <c r="C374" i="12" a="1"/>
  <c r="C374" i="12" s="1"/>
  <c r="F374" i="12" s="1"/>
  <c r="E375" i="12"/>
  <c r="K367" i="12"/>
  <c r="A376" i="12"/>
  <c r="B376" i="12" s="1"/>
  <c r="G376" i="12"/>
  <c r="D375" i="12" l="1" a="1"/>
  <c r="D375" i="12" s="1"/>
  <c r="C375" i="12" a="1"/>
  <c r="C375" i="12" s="1"/>
  <c r="F375" i="12" s="1"/>
  <c r="E376" i="12"/>
  <c r="K374" i="12"/>
  <c r="K376" i="12"/>
  <c r="A377" i="12"/>
  <c r="B377" i="12" s="1"/>
  <c r="G377" i="12"/>
  <c r="D376" i="12" l="1" a="1"/>
  <c r="D376" i="12" s="1"/>
  <c r="C376" i="12" a="1"/>
  <c r="C376" i="12" s="1"/>
  <c r="F376" i="12" s="1"/>
  <c r="E377" i="12"/>
  <c r="K375" i="12"/>
  <c r="K377" i="12"/>
  <c r="A378" i="12"/>
  <c r="B378" i="12" s="1"/>
  <c r="G378" i="12"/>
  <c r="D377" i="12" l="1" a="1"/>
  <c r="D377" i="12" s="1"/>
  <c r="C377" i="12" a="1"/>
  <c r="C377" i="12" s="1"/>
  <c r="F377" i="12" s="1"/>
  <c r="E378" i="12"/>
  <c r="K378" i="12"/>
  <c r="A379" i="12"/>
  <c r="B379" i="12" s="1"/>
  <c r="G379" i="12"/>
  <c r="D378" i="12" l="1" a="1"/>
  <c r="D378" i="12" s="1"/>
  <c r="C378" i="12" a="1"/>
  <c r="C378" i="12" s="1"/>
  <c r="F378" i="12" s="1"/>
  <c r="E379" i="12"/>
  <c r="K379" i="12"/>
  <c r="A380" i="12"/>
  <c r="B380" i="12" s="1"/>
  <c r="G380" i="12"/>
  <c r="D379" i="12" l="1" a="1"/>
  <c r="D379" i="12" s="1"/>
  <c r="C379" i="12" a="1"/>
  <c r="C379" i="12" s="1"/>
  <c r="F379" i="12" s="1"/>
  <c r="E380" i="12"/>
  <c r="K380" i="12"/>
  <c r="A381" i="12"/>
  <c r="B381" i="12" s="1"/>
  <c r="G381" i="12"/>
  <c r="D380" i="12" l="1" a="1"/>
  <c r="D380" i="12" s="1"/>
  <c r="C380" i="12" a="1"/>
  <c r="C380" i="12" s="1"/>
  <c r="F380" i="12" s="1"/>
  <c r="E381" i="12"/>
  <c r="A382" i="12"/>
  <c r="B382" i="12" s="1"/>
  <c r="G382" i="12"/>
  <c r="D381" i="12" l="1" a="1"/>
  <c r="D381" i="12" s="1"/>
  <c r="C381" i="12" a="1"/>
  <c r="C381" i="12" s="1"/>
  <c r="F381" i="12" s="1"/>
  <c r="E382" i="12"/>
  <c r="A383" i="12"/>
  <c r="B383" i="12" s="1"/>
  <c r="G383" i="12"/>
  <c r="D382" i="12" l="1" a="1"/>
  <c r="D382" i="12" s="1"/>
  <c r="C382" i="12" a="1"/>
  <c r="C382" i="12" s="1"/>
  <c r="F382" i="12" s="1"/>
  <c r="E383" i="12"/>
  <c r="K381" i="12"/>
  <c r="K383" i="12"/>
  <c r="A384" i="12"/>
  <c r="B384" i="12" s="1"/>
  <c r="G384" i="12"/>
  <c r="D383" i="12" l="1" a="1"/>
  <c r="D383" i="12" s="1"/>
  <c r="C383" i="12" a="1"/>
  <c r="C383" i="12" s="1"/>
  <c r="F383" i="12" s="1"/>
  <c r="E384" i="12"/>
  <c r="K382" i="12"/>
  <c r="K384" i="12"/>
  <c r="A385" i="12"/>
  <c r="B385" i="12" s="1"/>
  <c r="G385" i="12"/>
  <c r="D384" i="12" l="1" a="1"/>
  <c r="D384" i="12" s="1"/>
  <c r="C384" i="12" a="1"/>
  <c r="C384" i="12" s="1"/>
  <c r="F384" i="12" s="1"/>
  <c r="E385" i="12"/>
  <c r="K385" i="12"/>
  <c r="A386" i="12"/>
  <c r="B386" i="12" s="1"/>
  <c r="G386" i="12"/>
  <c r="D385" i="12" l="1" a="1"/>
  <c r="D385" i="12" s="1"/>
  <c r="C385" i="12" a="1"/>
  <c r="C385" i="12" s="1"/>
  <c r="F385" i="12" s="1"/>
  <c r="E386" i="12"/>
  <c r="K386" i="12"/>
  <c r="A387" i="12"/>
  <c r="B387" i="12" s="1"/>
  <c r="G387" i="12"/>
  <c r="D386" i="12" l="1" a="1"/>
  <c r="D386" i="12" s="1"/>
  <c r="C386" i="12" a="1"/>
  <c r="C386" i="12" s="1"/>
  <c r="F386" i="12" s="1"/>
  <c r="E387" i="12"/>
  <c r="K387" i="12"/>
  <c r="A388" i="12"/>
  <c r="B388" i="12" s="1"/>
  <c r="G388" i="12"/>
  <c r="D387" i="12" l="1" a="1"/>
  <c r="D387" i="12" s="1"/>
  <c r="C387" i="12" a="1"/>
  <c r="C387" i="12" s="1"/>
  <c r="F387" i="12" s="1"/>
  <c r="E388" i="12"/>
  <c r="A389" i="12"/>
  <c r="B389" i="12" s="1"/>
  <c r="G389" i="12"/>
  <c r="D388" i="12" l="1" a="1"/>
  <c r="D388" i="12" s="1"/>
  <c r="C388" i="12" a="1"/>
  <c r="C388" i="12" s="1"/>
  <c r="F388" i="12" s="1"/>
  <c r="E389" i="12"/>
  <c r="A390" i="12"/>
  <c r="B390" i="12" s="1"/>
  <c r="G390" i="12"/>
  <c r="D389" i="12" l="1" a="1"/>
  <c r="D389" i="12" s="1"/>
  <c r="C389" i="12" a="1"/>
  <c r="C389" i="12" s="1"/>
  <c r="F389" i="12" s="1"/>
  <c r="E390" i="12"/>
  <c r="K388" i="12"/>
  <c r="K390" i="12"/>
  <c r="A391" i="12"/>
  <c r="B391" i="12" s="1"/>
  <c r="G391" i="12"/>
  <c r="D390" i="12" l="1" a="1"/>
  <c r="D390" i="12" s="1"/>
  <c r="C390" i="12" a="1"/>
  <c r="C390" i="12" s="1"/>
  <c r="F390" i="12" s="1"/>
  <c r="E391" i="12"/>
  <c r="K389" i="12"/>
  <c r="K391" i="12"/>
  <c r="A392" i="12"/>
  <c r="B392" i="12" s="1"/>
  <c r="G392" i="12"/>
  <c r="D391" i="12" l="1" a="1"/>
  <c r="D391" i="12" s="1"/>
  <c r="C391" i="12" a="1"/>
  <c r="C391" i="12" s="1"/>
  <c r="F391" i="12" s="1"/>
  <c r="E392" i="12"/>
  <c r="K392" i="12"/>
  <c r="A393" i="12"/>
  <c r="B393" i="12" s="1"/>
  <c r="G393" i="12"/>
  <c r="D392" i="12" l="1" a="1"/>
  <c r="D392" i="12" s="1"/>
  <c r="C392" i="12" a="1"/>
  <c r="C392" i="12" s="1"/>
  <c r="F392" i="12" s="1"/>
  <c r="E393" i="12"/>
  <c r="K393" i="12"/>
  <c r="A394" i="12"/>
  <c r="B394" i="12" s="1"/>
  <c r="G394" i="12"/>
  <c r="D393" i="12" l="1" a="1"/>
  <c r="D393" i="12" s="1"/>
  <c r="C393" i="12" a="1"/>
  <c r="C393" i="12" s="1"/>
  <c r="F393" i="12" s="1"/>
  <c r="E394" i="12"/>
  <c r="K394" i="12"/>
  <c r="A395" i="12"/>
  <c r="B395" i="12" s="1"/>
  <c r="G395" i="12"/>
  <c r="D394" i="12" l="1" a="1"/>
  <c r="D394" i="12" s="1"/>
  <c r="C394" i="12" a="1"/>
  <c r="C394" i="12" s="1"/>
  <c r="F394" i="12" s="1"/>
  <c r="E395" i="12"/>
  <c r="A396" i="12"/>
  <c r="B396" i="12" s="1"/>
  <c r="G396" i="12"/>
  <c r="D395" i="12" l="1" a="1"/>
  <c r="D395" i="12" s="1"/>
  <c r="C395" i="12" a="1"/>
  <c r="C395" i="12" s="1"/>
  <c r="F395" i="12" s="1"/>
  <c r="E396" i="12"/>
  <c r="A397" i="12"/>
  <c r="B397" i="12" s="1"/>
  <c r="G397" i="12"/>
  <c r="D396" i="12" l="1" a="1"/>
  <c r="D396" i="12" s="1"/>
  <c r="C396" i="12" a="1"/>
  <c r="C396" i="12" s="1"/>
  <c r="F396" i="12" s="1"/>
  <c r="E397" i="12"/>
  <c r="K395" i="12"/>
  <c r="K397" i="12"/>
  <c r="A398" i="12"/>
  <c r="B398" i="12" s="1"/>
  <c r="G398" i="12"/>
  <c r="D397" i="12" l="1" a="1"/>
  <c r="D397" i="12" s="1"/>
  <c r="C397" i="12" a="1"/>
  <c r="C397" i="12" s="1"/>
  <c r="F397" i="12" s="1"/>
  <c r="E398" i="12"/>
  <c r="K396" i="12"/>
  <c r="K398" i="12"/>
  <c r="A399" i="12"/>
  <c r="B399" i="12" s="1"/>
  <c r="G399" i="12"/>
  <c r="D398" i="12" l="1" a="1"/>
  <c r="D398" i="12" s="1"/>
  <c r="C398" i="12" a="1"/>
  <c r="C398" i="12" s="1"/>
  <c r="F398" i="12" s="1"/>
  <c r="E399" i="12"/>
  <c r="K399" i="12"/>
  <c r="A400" i="12"/>
  <c r="B400" i="12" s="1"/>
  <c r="G400" i="12"/>
  <c r="L53" i="16" l="1"/>
  <c r="L56" i="16"/>
  <c r="L59" i="16"/>
  <c r="K62" i="16"/>
  <c r="L62" i="16"/>
  <c r="L41" i="16"/>
  <c r="L44" i="16"/>
  <c r="L47" i="16"/>
  <c r="L50" i="16"/>
  <c r="L11" i="16"/>
  <c r="L14" i="16"/>
  <c r="L17" i="16"/>
  <c r="L20" i="16"/>
  <c r="L23" i="16"/>
  <c r="L26" i="16"/>
  <c r="L29" i="16"/>
  <c r="L32" i="16"/>
  <c r="L35" i="16"/>
  <c r="L38" i="16"/>
  <c r="D399" i="12" a="1"/>
  <c r="D399" i="12" s="1"/>
  <c r="C399" i="12" a="1"/>
  <c r="C399" i="12" s="1"/>
  <c r="F399" i="12" s="1"/>
  <c r="E400" i="12"/>
  <c r="K14" i="16"/>
  <c r="K53" i="16"/>
  <c r="K56" i="16"/>
  <c r="K59" i="16"/>
  <c r="K32" i="16"/>
  <c r="R32" i="16" s="1"/>
  <c r="K35" i="16"/>
  <c r="R35" i="16" s="1"/>
  <c r="K38" i="16"/>
  <c r="R38" i="16" s="1"/>
  <c r="K41" i="16"/>
  <c r="R41" i="16" s="1"/>
  <c r="K44" i="16"/>
  <c r="R44" i="16" s="1"/>
  <c r="K47" i="16"/>
  <c r="R47" i="16" s="1"/>
  <c r="K50" i="16"/>
  <c r="R50" i="16" s="1"/>
  <c r="K29" i="16"/>
  <c r="S29" i="16" s="1"/>
  <c r="K23" i="16"/>
  <c r="R23" i="16" s="1"/>
  <c r="K26" i="16"/>
  <c r="R26" i="16" s="1"/>
  <c r="K400" i="12"/>
  <c r="K17" i="16"/>
  <c r="R17" i="16" s="1"/>
  <c r="K20" i="16"/>
  <c r="R20" i="16" s="1"/>
  <c r="K4" i="12"/>
  <c r="G3" i="12"/>
  <c r="K3" i="12"/>
  <c r="K11" i="16" s="1"/>
  <c r="R62" i="16" l="1"/>
  <c r="S62" i="16"/>
  <c r="M62" i="16"/>
  <c r="D400" i="12" a="1"/>
  <c r="D400" i="12" s="1"/>
  <c r="C400" i="12" a="1"/>
  <c r="C400" i="12" s="1"/>
  <c r="F400" i="12" s="1"/>
  <c r="R29" i="16"/>
  <c r="R14" i="16"/>
  <c r="M14" i="16"/>
  <c r="R59" i="16"/>
  <c r="S59" i="16"/>
  <c r="M59" i="16"/>
  <c r="R56" i="16"/>
  <c r="S56" i="16"/>
  <c r="M56" i="16"/>
  <c r="R53" i="16"/>
  <c r="S53" i="16"/>
  <c r="M53" i="16"/>
  <c r="S50" i="16"/>
  <c r="M50" i="16"/>
  <c r="S47" i="16"/>
  <c r="M47" i="16"/>
  <c r="S44" i="16"/>
  <c r="M44" i="16"/>
  <c r="S41" i="16"/>
  <c r="M41" i="16"/>
  <c r="S38" i="16"/>
  <c r="M38" i="16"/>
  <c r="S35" i="16"/>
  <c r="M35" i="16"/>
  <c r="S32" i="16"/>
  <c r="M32" i="16"/>
  <c r="M29" i="16"/>
  <c r="S20" i="16"/>
  <c r="S17" i="16"/>
  <c r="S14" i="16"/>
  <c r="S26" i="16"/>
  <c r="S23" i="16"/>
  <c r="M11" i="16"/>
  <c r="M20" i="16"/>
  <c r="M17" i="16"/>
  <c r="M26" i="16"/>
  <c r="M23" i="16"/>
  <c r="H3" i="12"/>
  <c r="G4" i="12"/>
  <c r="L3" i="12" s="1"/>
  <c r="S11" i="16" l="1"/>
  <c r="R11" i="16"/>
  <c r="P3" i="12"/>
  <c r="I3" i="12" s="1"/>
  <c r="N3" i="12"/>
  <c r="K170" i="16"/>
  <c r="R170" i="16" s="1"/>
  <c r="H74" i="12"/>
  <c r="H75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1" i="12"/>
  <c r="H93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1" i="12"/>
  <c r="H123" i="12"/>
  <c r="H124" i="12"/>
  <c r="H126" i="12"/>
  <c r="H127" i="12"/>
  <c r="H128" i="12"/>
  <c r="H129" i="12"/>
  <c r="H130" i="12"/>
  <c r="H131" i="12"/>
  <c r="H132" i="12"/>
  <c r="H133" i="12"/>
  <c r="H134" i="12"/>
  <c r="H135" i="12"/>
  <c r="H136" i="12"/>
  <c r="H137" i="12"/>
  <c r="H138" i="12"/>
  <c r="H139" i="12"/>
  <c r="H140" i="12"/>
  <c r="H141" i="12"/>
  <c r="H142" i="12"/>
  <c r="H143" i="12"/>
  <c r="H144" i="12"/>
  <c r="H145" i="12"/>
  <c r="H146" i="12"/>
  <c r="H147" i="12"/>
  <c r="H148" i="12"/>
  <c r="H149" i="12"/>
  <c r="H150" i="12"/>
  <c r="H152" i="12"/>
  <c r="H154" i="12"/>
  <c r="H155" i="12"/>
  <c r="H157" i="12"/>
  <c r="H158" i="12"/>
  <c r="H159" i="12"/>
  <c r="H160" i="12"/>
  <c r="H161" i="12"/>
  <c r="H162" i="12"/>
  <c r="H163" i="12"/>
  <c r="H164" i="12"/>
  <c r="H165" i="12"/>
  <c r="H166" i="12"/>
  <c r="H167" i="12"/>
  <c r="H168" i="12"/>
  <c r="H169" i="12"/>
  <c r="H170" i="12"/>
  <c r="H171" i="12"/>
  <c r="H172" i="12"/>
  <c r="H173" i="12"/>
  <c r="H174" i="12"/>
  <c r="H175" i="12"/>
  <c r="H176" i="12"/>
  <c r="H177" i="12"/>
  <c r="H178" i="12"/>
  <c r="H179" i="12"/>
  <c r="H180" i="12"/>
  <c r="H182" i="12"/>
  <c r="H184" i="12"/>
  <c r="H185" i="12"/>
  <c r="H187" i="12"/>
  <c r="H188" i="12"/>
  <c r="H189" i="12"/>
  <c r="H190" i="12"/>
  <c r="H191" i="12"/>
  <c r="H192" i="12"/>
  <c r="H193" i="12"/>
  <c r="H194" i="12"/>
  <c r="H195" i="12"/>
  <c r="H196" i="12"/>
  <c r="H197" i="12"/>
  <c r="H198" i="12"/>
  <c r="H199" i="12"/>
  <c r="H200" i="12"/>
  <c r="H201" i="12"/>
  <c r="H202" i="12"/>
  <c r="H203" i="12"/>
  <c r="H204" i="12"/>
  <c r="H205" i="12"/>
  <c r="H206" i="12"/>
  <c r="H207" i="12"/>
  <c r="H208" i="12"/>
  <c r="H209" i="12"/>
  <c r="H210" i="12"/>
  <c r="H211" i="12"/>
  <c r="H213" i="12"/>
  <c r="H215" i="12"/>
  <c r="H216" i="12"/>
  <c r="H218" i="12"/>
  <c r="H219" i="12"/>
  <c r="H220" i="12"/>
  <c r="H221" i="12"/>
  <c r="H222" i="12"/>
  <c r="H223" i="12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H236" i="12"/>
  <c r="H237" i="12"/>
  <c r="H238" i="12"/>
  <c r="H239" i="12"/>
  <c r="H240" i="12"/>
  <c r="H241" i="12"/>
  <c r="H242" i="12"/>
  <c r="H244" i="12"/>
  <c r="H246" i="12"/>
  <c r="H249" i="12"/>
  <c r="H250" i="12"/>
  <c r="H251" i="12"/>
  <c r="H252" i="12"/>
  <c r="H253" i="12"/>
  <c r="H254" i="12"/>
  <c r="H255" i="12"/>
  <c r="H256" i="12"/>
  <c r="H257" i="12"/>
  <c r="H258" i="12"/>
  <c r="H259" i="12"/>
  <c r="H260" i="12"/>
  <c r="H261" i="12"/>
  <c r="H262" i="12"/>
  <c r="H263" i="12"/>
  <c r="H264" i="12"/>
  <c r="H265" i="12"/>
  <c r="H266" i="12"/>
  <c r="H267" i="12"/>
  <c r="H268" i="12"/>
  <c r="H269" i="12"/>
  <c r="H270" i="12"/>
  <c r="H272" i="12"/>
  <c r="H274" i="12"/>
  <c r="H275" i="12"/>
  <c r="H277" i="12"/>
  <c r="H279" i="12"/>
  <c r="H280" i="12"/>
  <c r="H281" i="12"/>
  <c r="H282" i="12"/>
  <c r="H283" i="12"/>
  <c r="H284" i="12"/>
  <c r="H285" i="12"/>
  <c r="H286" i="12"/>
  <c r="H287" i="12"/>
  <c r="H288" i="12"/>
  <c r="H289" i="12"/>
  <c r="H290" i="12"/>
  <c r="H291" i="12"/>
  <c r="H292" i="12"/>
  <c r="H293" i="12"/>
  <c r="H294" i="12"/>
  <c r="H295" i="12"/>
  <c r="H296" i="12"/>
  <c r="H297" i="12"/>
  <c r="H298" i="12"/>
  <c r="H299" i="12"/>
  <c r="H300" i="12"/>
  <c r="H301" i="12"/>
  <c r="H302" i="12"/>
  <c r="H303" i="12"/>
  <c r="H304" i="12"/>
  <c r="H305" i="12"/>
  <c r="H306" i="12"/>
  <c r="H307" i="12"/>
  <c r="H308" i="12"/>
  <c r="H310" i="12"/>
  <c r="H311" i="12"/>
  <c r="H312" i="12"/>
  <c r="H313" i="12"/>
  <c r="H314" i="12"/>
  <c r="H315" i="12"/>
  <c r="H316" i="12"/>
  <c r="H317" i="12"/>
  <c r="H318" i="12"/>
  <c r="H319" i="12"/>
  <c r="H320" i="12"/>
  <c r="H321" i="12"/>
  <c r="H322" i="12"/>
  <c r="H323" i="12"/>
  <c r="H324" i="12"/>
  <c r="H325" i="12"/>
  <c r="H326" i="12"/>
  <c r="H327" i="12"/>
  <c r="H328" i="12"/>
  <c r="H329" i="12"/>
  <c r="H330" i="12"/>
  <c r="H331" i="12"/>
  <c r="H332" i="12"/>
  <c r="H333" i="12"/>
  <c r="H334" i="12"/>
  <c r="H335" i="12"/>
  <c r="H336" i="12"/>
  <c r="H338" i="12"/>
  <c r="H340" i="12"/>
  <c r="H341" i="12"/>
  <c r="H342" i="12"/>
  <c r="H343" i="12"/>
  <c r="H344" i="12"/>
  <c r="H345" i="12"/>
  <c r="H346" i="12"/>
  <c r="H347" i="12"/>
  <c r="H348" i="12"/>
  <c r="H349" i="12"/>
  <c r="H350" i="12"/>
  <c r="H351" i="12"/>
  <c r="H352" i="12"/>
  <c r="H353" i="12"/>
  <c r="H354" i="12"/>
  <c r="H355" i="12"/>
  <c r="H356" i="12"/>
  <c r="H357" i="12"/>
  <c r="H358" i="12"/>
  <c r="H359" i="12"/>
  <c r="H360" i="12"/>
  <c r="H361" i="12"/>
  <c r="H362" i="12"/>
  <c r="H363" i="12"/>
  <c r="H364" i="12"/>
  <c r="H365" i="12"/>
  <c r="H366" i="12"/>
  <c r="H367" i="12"/>
  <c r="H368" i="12"/>
  <c r="H369" i="12"/>
  <c r="H370" i="12"/>
  <c r="H371" i="12"/>
  <c r="H372" i="12"/>
  <c r="H373" i="12"/>
  <c r="H374" i="12"/>
  <c r="H375" i="12"/>
  <c r="H376" i="12"/>
  <c r="H377" i="12"/>
  <c r="H378" i="12"/>
  <c r="H379" i="12"/>
  <c r="H380" i="12"/>
  <c r="H381" i="12"/>
  <c r="H382" i="12"/>
  <c r="H383" i="12"/>
  <c r="H384" i="12"/>
  <c r="H385" i="12"/>
  <c r="H386" i="12"/>
  <c r="H387" i="12"/>
  <c r="H388" i="12"/>
  <c r="H389" i="12"/>
  <c r="H390" i="12"/>
  <c r="H391" i="12"/>
  <c r="H392" i="12"/>
  <c r="H393" i="12"/>
  <c r="H394" i="12"/>
  <c r="H395" i="12"/>
  <c r="H396" i="12"/>
  <c r="H397" i="12"/>
  <c r="H398" i="12"/>
  <c r="H399" i="12"/>
  <c r="H400" i="12"/>
  <c r="H63" i="12"/>
  <c r="H65" i="12"/>
  <c r="H66" i="12"/>
  <c r="H67" i="12"/>
  <c r="H68" i="12"/>
  <c r="H69" i="12"/>
  <c r="H70" i="12"/>
  <c r="H71" i="12"/>
  <c r="H72" i="12"/>
  <c r="H73" i="12"/>
  <c r="H8" i="12"/>
  <c r="H9" i="12"/>
  <c r="H13" i="12"/>
  <c r="H16" i="12"/>
  <c r="H17" i="12"/>
  <c r="H18" i="12"/>
  <c r="H20" i="12"/>
  <c r="H21" i="12"/>
  <c r="H23" i="12"/>
  <c r="H25" i="12"/>
  <c r="H29" i="12"/>
  <c r="H32" i="12"/>
  <c r="H34" i="12"/>
  <c r="H36" i="12"/>
  <c r="H37" i="12"/>
  <c r="H39" i="12"/>
  <c r="H43" i="12"/>
  <c r="H44" i="12"/>
  <c r="H46" i="12"/>
  <c r="H47" i="12"/>
  <c r="H48" i="12"/>
  <c r="H49" i="12"/>
  <c r="H50" i="12"/>
  <c r="H51" i="12"/>
  <c r="H52" i="12"/>
  <c r="H54" i="12"/>
  <c r="H55" i="12"/>
  <c r="H56" i="12"/>
  <c r="H60" i="12"/>
  <c r="H4" i="12"/>
  <c r="L4" i="12" l="1"/>
  <c r="N60" i="12"/>
  <c r="L60" i="12"/>
  <c r="N56" i="12"/>
  <c r="L56" i="12"/>
  <c r="N55" i="12"/>
  <c r="L55" i="12"/>
  <c r="N54" i="12"/>
  <c r="L54" i="12"/>
  <c r="N52" i="12"/>
  <c r="L52" i="12"/>
  <c r="N51" i="12"/>
  <c r="L51" i="12"/>
  <c r="N50" i="12"/>
  <c r="L50" i="12"/>
  <c r="N49" i="12"/>
  <c r="L49" i="12"/>
  <c r="N48" i="12"/>
  <c r="L48" i="12"/>
  <c r="N47" i="12"/>
  <c r="L47" i="12"/>
  <c r="N46" i="12"/>
  <c r="L46" i="12"/>
  <c r="N44" i="12"/>
  <c r="L44" i="12"/>
  <c r="N43" i="12"/>
  <c r="L43" i="12"/>
  <c r="N39" i="12"/>
  <c r="L39" i="12"/>
  <c r="N37" i="12"/>
  <c r="L37" i="12"/>
  <c r="N36" i="12"/>
  <c r="L36" i="12"/>
  <c r="N34" i="12"/>
  <c r="L34" i="12"/>
  <c r="N32" i="12"/>
  <c r="L32" i="12"/>
  <c r="N29" i="12"/>
  <c r="L29" i="12"/>
  <c r="N25" i="12"/>
  <c r="L25" i="12"/>
  <c r="N23" i="12"/>
  <c r="L23" i="12"/>
  <c r="N21" i="12"/>
  <c r="L21" i="12"/>
  <c r="N20" i="12"/>
  <c r="L20" i="12"/>
  <c r="N18" i="12"/>
  <c r="L18" i="12"/>
  <c r="N17" i="12"/>
  <c r="L17" i="12"/>
  <c r="N16" i="12"/>
  <c r="L16" i="12"/>
  <c r="N13" i="12"/>
  <c r="L13" i="12"/>
  <c r="N9" i="12"/>
  <c r="L9" i="12"/>
  <c r="N8" i="12"/>
  <c r="L8" i="12"/>
  <c r="N73" i="12"/>
  <c r="L73" i="12"/>
  <c r="N72" i="12"/>
  <c r="L72" i="12"/>
  <c r="N71" i="12"/>
  <c r="L71" i="12"/>
  <c r="N70" i="12"/>
  <c r="L70" i="12"/>
  <c r="N69" i="12"/>
  <c r="L69" i="12"/>
  <c r="N68" i="12"/>
  <c r="L68" i="12"/>
  <c r="N67" i="12"/>
  <c r="L67" i="12"/>
  <c r="N66" i="12"/>
  <c r="L66" i="12"/>
  <c r="N65" i="12"/>
  <c r="L65" i="12"/>
  <c r="N63" i="12"/>
  <c r="L63" i="12"/>
  <c r="N400" i="12"/>
  <c r="L400" i="12"/>
  <c r="N399" i="12"/>
  <c r="L399" i="12"/>
  <c r="N398" i="12"/>
  <c r="L398" i="12"/>
  <c r="N397" i="12"/>
  <c r="L397" i="12"/>
  <c r="N396" i="12"/>
  <c r="L396" i="12"/>
  <c r="N395" i="12"/>
  <c r="L395" i="12"/>
  <c r="N394" i="12"/>
  <c r="L394" i="12"/>
  <c r="N393" i="12"/>
  <c r="L393" i="12"/>
  <c r="N392" i="12"/>
  <c r="L392" i="12"/>
  <c r="N391" i="12"/>
  <c r="L391" i="12"/>
  <c r="N390" i="12"/>
  <c r="L390" i="12"/>
  <c r="N389" i="12"/>
  <c r="L389" i="12"/>
  <c r="N388" i="12"/>
  <c r="L388" i="12"/>
  <c r="N387" i="12"/>
  <c r="L387" i="12"/>
  <c r="N386" i="12"/>
  <c r="L386" i="12"/>
  <c r="N385" i="12"/>
  <c r="L385" i="12"/>
  <c r="N384" i="12"/>
  <c r="L384" i="12"/>
  <c r="N383" i="12"/>
  <c r="L383" i="12"/>
  <c r="N382" i="12"/>
  <c r="L382" i="12"/>
  <c r="N381" i="12"/>
  <c r="L381" i="12"/>
  <c r="N380" i="12"/>
  <c r="L380" i="12"/>
  <c r="N379" i="12"/>
  <c r="L379" i="12"/>
  <c r="N378" i="12"/>
  <c r="L378" i="12"/>
  <c r="N377" i="12"/>
  <c r="L377" i="12"/>
  <c r="N376" i="12"/>
  <c r="L376" i="12"/>
  <c r="N375" i="12"/>
  <c r="L375" i="12"/>
  <c r="N374" i="12"/>
  <c r="L374" i="12"/>
  <c r="N373" i="12"/>
  <c r="L373" i="12"/>
  <c r="N372" i="12"/>
  <c r="L372" i="12"/>
  <c r="N371" i="12"/>
  <c r="L371" i="12"/>
  <c r="N370" i="12"/>
  <c r="L370" i="12"/>
  <c r="N369" i="12"/>
  <c r="L369" i="12"/>
  <c r="N368" i="12"/>
  <c r="L368" i="12"/>
  <c r="N367" i="12"/>
  <c r="L367" i="12"/>
  <c r="N366" i="12"/>
  <c r="L366" i="12"/>
  <c r="N365" i="12"/>
  <c r="L365" i="12"/>
  <c r="N364" i="12"/>
  <c r="L364" i="12"/>
  <c r="N363" i="12"/>
  <c r="L363" i="12"/>
  <c r="N362" i="12"/>
  <c r="L362" i="12"/>
  <c r="N361" i="12"/>
  <c r="L361" i="12"/>
  <c r="N360" i="12"/>
  <c r="L360" i="12"/>
  <c r="N359" i="12"/>
  <c r="L359" i="12"/>
  <c r="N358" i="12"/>
  <c r="L358" i="12"/>
  <c r="N357" i="12"/>
  <c r="L357" i="12"/>
  <c r="N356" i="12"/>
  <c r="L356" i="12"/>
  <c r="N355" i="12"/>
  <c r="L355" i="12"/>
  <c r="N354" i="12"/>
  <c r="L354" i="12"/>
  <c r="N353" i="12"/>
  <c r="L353" i="12"/>
  <c r="N352" i="12"/>
  <c r="L352" i="12"/>
  <c r="N351" i="12"/>
  <c r="L351" i="12"/>
  <c r="N350" i="12"/>
  <c r="L350" i="12"/>
  <c r="N349" i="12"/>
  <c r="L349" i="12"/>
  <c r="N348" i="12"/>
  <c r="L348" i="12"/>
  <c r="N347" i="12"/>
  <c r="L347" i="12"/>
  <c r="N346" i="12"/>
  <c r="L346" i="12"/>
  <c r="N345" i="12"/>
  <c r="L345" i="12"/>
  <c r="N344" i="12"/>
  <c r="L344" i="12"/>
  <c r="N343" i="12"/>
  <c r="L343" i="12"/>
  <c r="N342" i="12"/>
  <c r="L342" i="12"/>
  <c r="N341" i="12"/>
  <c r="L341" i="12"/>
  <c r="N340" i="12"/>
  <c r="L340" i="12"/>
  <c r="N338" i="12"/>
  <c r="L338" i="12"/>
  <c r="N336" i="12"/>
  <c r="L336" i="12"/>
  <c r="N335" i="12"/>
  <c r="L335" i="12"/>
  <c r="N334" i="12"/>
  <c r="L334" i="12"/>
  <c r="N333" i="12"/>
  <c r="L333" i="12"/>
  <c r="N332" i="12"/>
  <c r="L332" i="12"/>
  <c r="N331" i="12"/>
  <c r="L331" i="12"/>
  <c r="N330" i="12"/>
  <c r="L330" i="12"/>
  <c r="N329" i="12"/>
  <c r="L329" i="12"/>
  <c r="N328" i="12"/>
  <c r="L328" i="12"/>
  <c r="N327" i="12"/>
  <c r="L327" i="12"/>
  <c r="N326" i="12"/>
  <c r="L326" i="12"/>
  <c r="N325" i="12"/>
  <c r="L325" i="12"/>
  <c r="N324" i="12"/>
  <c r="L324" i="12"/>
  <c r="N323" i="12"/>
  <c r="L323" i="12"/>
  <c r="N322" i="12"/>
  <c r="L322" i="12"/>
  <c r="N321" i="12"/>
  <c r="L321" i="12"/>
  <c r="N320" i="12"/>
  <c r="L320" i="12"/>
  <c r="N319" i="12"/>
  <c r="L319" i="12"/>
  <c r="N318" i="12"/>
  <c r="L318" i="12"/>
  <c r="N317" i="12"/>
  <c r="L317" i="12"/>
  <c r="N316" i="12"/>
  <c r="L316" i="12"/>
  <c r="N315" i="12"/>
  <c r="L315" i="12"/>
  <c r="N314" i="12"/>
  <c r="L314" i="12"/>
  <c r="N313" i="12"/>
  <c r="L313" i="12"/>
  <c r="N312" i="12"/>
  <c r="L312" i="12"/>
  <c r="N311" i="12"/>
  <c r="L311" i="12"/>
  <c r="N310" i="12"/>
  <c r="L310" i="12"/>
  <c r="N308" i="12"/>
  <c r="L308" i="12"/>
  <c r="N307" i="12"/>
  <c r="L307" i="12"/>
  <c r="N306" i="12"/>
  <c r="L306" i="12"/>
  <c r="N305" i="12"/>
  <c r="L305" i="12"/>
  <c r="N304" i="12"/>
  <c r="L304" i="12"/>
  <c r="N303" i="12"/>
  <c r="L303" i="12"/>
  <c r="N302" i="12"/>
  <c r="L302" i="12"/>
  <c r="N301" i="12"/>
  <c r="L301" i="12"/>
  <c r="N300" i="12"/>
  <c r="L300" i="12"/>
  <c r="N299" i="12"/>
  <c r="L299" i="12"/>
  <c r="N298" i="12"/>
  <c r="L298" i="12"/>
  <c r="N297" i="12"/>
  <c r="L297" i="12"/>
  <c r="N296" i="12"/>
  <c r="L296" i="12"/>
  <c r="N295" i="12"/>
  <c r="L295" i="12"/>
  <c r="N294" i="12"/>
  <c r="L294" i="12"/>
  <c r="N293" i="12"/>
  <c r="L293" i="12"/>
  <c r="N292" i="12"/>
  <c r="L292" i="12"/>
  <c r="N291" i="12"/>
  <c r="L291" i="12"/>
  <c r="N290" i="12"/>
  <c r="L290" i="12"/>
  <c r="N289" i="12"/>
  <c r="L289" i="12"/>
  <c r="N288" i="12"/>
  <c r="L288" i="12"/>
  <c r="N287" i="12"/>
  <c r="L287" i="12"/>
  <c r="N286" i="12"/>
  <c r="L286" i="12"/>
  <c r="N285" i="12"/>
  <c r="L285" i="12"/>
  <c r="N284" i="12"/>
  <c r="L284" i="12"/>
  <c r="N283" i="12"/>
  <c r="L283" i="12"/>
  <c r="N282" i="12"/>
  <c r="L282" i="12"/>
  <c r="N281" i="12"/>
  <c r="L281" i="12"/>
  <c r="N280" i="12"/>
  <c r="L280" i="12"/>
  <c r="N279" i="12"/>
  <c r="L279" i="12"/>
  <c r="N277" i="12"/>
  <c r="L277" i="12"/>
  <c r="N275" i="12"/>
  <c r="L275" i="12"/>
  <c r="N274" i="12"/>
  <c r="L274" i="12"/>
  <c r="N272" i="12"/>
  <c r="L272" i="12"/>
  <c r="N270" i="12"/>
  <c r="L270" i="12"/>
  <c r="N269" i="12"/>
  <c r="L269" i="12"/>
  <c r="N268" i="12"/>
  <c r="L268" i="12"/>
  <c r="N267" i="12"/>
  <c r="L267" i="12"/>
  <c r="N266" i="12"/>
  <c r="L266" i="12"/>
  <c r="N265" i="12"/>
  <c r="L265" i="12"/>
  <c r="N264" i="12"/>
  <c r="L264" i="12"/>
  <c r="N263" i="12"/>
  <c r="L263" i="12"/>
  <c r="N262" i="12"/>
  <c r="L262" i="12"/>
  <c r="N261" i="12"/>
  <c r="L261" i="12"/>
  <c r="N260" i="12"/>
  <c r="L260" i="12"/>
  <c r="N259" i="12"/>
  <c r="L259" i="12"/>
  <c r="N258" i="12"/>
  <c r="L258" i="12"/>
  <c r="N257" i="12"/>
  <c r="L257" i="12"/>
  <c r="N256" i="12"/>
  <c r="L256" i="12"/>
  <c r="N255" i="12"/>
  <c r="L255" i="12"/>
  <c r="N254" i="12"/>
  <c r="L254" i="12"/>
  <c r="N253" i="12"/>
  <c r="L253" i="12"/>
  <c r="N252" i="12"/>
  <c r="L252" i="12"/>
  <c r="N251" i="12"/>
  <c r="L251" i="12"/>
  <c r="N250" i="12"/>
  <c r="L250" i="12"/>
  <c r="N249" i="12"/>
  <c r="L249" i="12"/>
  <c r="N246" i="12"/>
  <c r="L246" i="12"/>
  <c r="N244" i="12"/>
  <c r="L244" i="12"/>
  <c r="N242" i="12"/>
  <c r="L242" i="12"/>
  <c r="N241" i="12"/>
  <c r="L241" i="12"/>
  <c r="N240" i="12"/>
  <c r="L240" i="12"/>
  <c r="N239" i="12"/>
  <c r="L239" i="12"/>
  <c r="N238" i="12"/>
  <c r="L238" i="12"/>
  <c r="N237" i="12"/>
  <c r="L237" i="12"/>
  <c r="N236" i="12"/>
  <c r="L236" i="12"/>
  <c r="N235" i="12"/>
  <c r="L235" i="12"/>
  <c r="N234" i="12"/>
  <c r="L234" i="12"/>
  <c r="N233" i="12"/>
  <c r="L233" i="12"/>
  <c r="N232" i="12"/>
  <c r="L232" i="12"/>
  <c r="N231" i="12"/>
  <c r="L231" i="12"/>
  <c r="N230" i="12"/>
  <c r="L230" i="12"/>
  <c r="N229" i="12"/>
  <c r="L229" i="12"/>
  <c r="N228" i="12"/>
  <c r="L228" i="12"/>
  <c r="N227" i="12"/>
  <c r="L227" i="12"/>
  <c r="N226" i="12"/>
  <c r="L226" i="12"/>
  <c r="N225" i="12"/>
  <c r="L225" i="12"/>
  <c r="N224" i="12"/>
  <c r="L224" i="12"/>
  <c r="N223" i="12"/>
  <c r="L223" i="12"/>
  <c r="N222" i="12"/>
  <c r="L222" i="12"/>
  <c r="N221" i="12"/>
  <c r="L221" i="12"/>
  <c r="N220" i="12"/>
  <c r="L220" i="12"/>
  <c r="N219" i="12"/>
  <c r="L219" i="12"/>
  <c r="N218" i="12"/>
  <c r="L218" i="12"/>
  <c r="N216" i="12"/>
  <c r="L216" i="12"/>
  <c r="N215" i="12"/>
  <c r="L215" i="12"/>
  <c r="N213" i="12"/>
  <c r="L213" i="12"/>
  <c r="N211" i="12"/>
  <c r="L211" i="12"/>
  <c r="N210" i="12"/>
  <c r="L210" i="12"/>
  <c r="N209" i="12"/>
  <c r="L209" i="12"/>
  <c r="N208" i="12"/>
  <c r="L208" i="12"/>
  <c r="N207" i="12"/>
  <c r="L207" i="12"/>
  <c r="N206" i="12"/>
  <c r="L206" i="12"/>
  <c r="N205" i="12"/>
  <c r="L205" i="12"/>
  <c r="N204" i="12"/>
  <c r="L204" i="12"/>
  <c r="N203" i="12"/>
  <c r="L203" i="12"/>
  <c r="N202" i="12"/>
  <c r="L202" i="12"/>
  <c r="N201" i="12"/>
  <c r="L201" i="12"/>
  <c r="N200" i="12"/>
  <c r="L200" i="12"/>
  <c r="N199" i="12"/>
  <c r="L199" i="12"/>
  <c r="N198" i="12"/>
  <c r="L198" i="12"/>
  <c r="N197" i="12"/>
  <c r="L197" i="12"/>
  <c r="N196" i="12"/>
  <c r="L196" i="12"/>
  <c r="N195" i="12"/>
  <c r="L195" i="12"/>
  <c r="N194" i="12"/>
  <c r="L194" i="12"/>
  <c r="N193" i="12"/>
  <c r="L193" i="12"/>
  <c r="N192" i="12"/>
  <c r="L192" i="12"/>
  <c r="N191" i="12"/>
  <c r="L191" i="12"/>
  <c r="N190" i="12"/>
  <c r="L190" i="12"/>
  <c r="N189" i="12"/>
  <c r="L189" i="12"/>
  <c r="N188" i="12"/>
  <c r="L188" i="12"/>
  <c r="N187" i="12"/>
  <c r="L187" i="12"/>
  <c r="N185" i="12"/>
  <c r="L185" i="12"/>
  <c r="N184" i="12"/>
  <c r="L184" i="12"/>
  <c r="N182" i="12"/>
  <c r="L182" i="12"/>
  <c r="N180" i="12"/>
  <c r="L180" i="12"/>
  <c r="N179" i="12"/>
  <c r="L179" i="12"/>
  <c r="N178" i="12"/>
  <c r="L178" i="12"/>
  <c r="N177" i="12"/>
  <c r="L177" i="12"/>
  <c r="N176" i="12"/>
  <c r="L176" i="12"/>
  <c r="N175" i="12"/>
  <c r="L175" i="12"/>
  <c r="N174" i="12"/>
  <c r="L174" i="12"/>
  <c r="N173" i="12"/>
  <c r="L173" i="12"/>
  <c r="N172" i="12"/>
  <c r="L172" i="12"/>
  <c r="N171" i="12"/>
  <c r="L171" i="12"/>
  <c r="N170" i="12"/>
  <c r="L170" i="12"/>
  <c r="N169" i="12"/>
  <c r="L169" i="12"/>
  <c r="N168" i="12"/>
  <c r="L168" i="12"/>
  <c r="N167" i="12"/>
  <c r="L167" i="12"/>
  <c r="N166" i="12"/>
  <c r="L166" i="12"/>
  <c r="N165" i="12"/>
  <c r="L165" i="12"/>
  <c r="N164" i="12"/>
  <c r="L164" i="12"/>
  <c r="N163" i="12"/>
  <c r="L163" i="12"/>
  <c r="N162" i="12"/>
  <c r="L162" i="12"/>
  <c r="N161" i="12"/>
  <c r="L161" i="12"/>
  <c r="N160" i="12"/>
  <c r="L160" i="12"/>
  <c r="N159" i="12"/>
  <c r="L159" i="12"/>
  <c r="N158" i="12"/>
  <c r="L158" i="12"/>
  <c r="N157" i="12"/>
  <c r="L157" i="12"/>
  <c r="N155" i="12"/>
  <c r="L155" i="12"/>
  <c r="N154" i="12"/>
  <c r="L154" i="12"/>
  <c r="N152" i="12"/>
  <c r="L152" i="12"/>
  <c r="N150" i="12"/>
  <c r="L150" i="12"/>
  <c r="N149" i="12"/>
  <c r="L149" i="12"/>
  <c r="N148" i="12"/>
  <c r="L148" i="12"/>
  <c r="N147" i="12"/>
  <c r="L147" i="12"/>
  <c r="N146" i="12"/>
  <c r="L146" i="12"/>
  <c r="N145" i="12"/>
  <c r="L145" i="12"/>
  <c r="N144" i="12"/>
  <c r="L144" i="12"/>
  <c r="N143" i="12"/>
  <c r="L143" i="12"/>
  <c r="N142" i="12"/>
  <c r="L142" i="12"/>
  <c r="N141" i="12"/>
  <c r="L141" i="12"/>
  <c r="N140" i="12"/>
  <c r="L140" i="12"/>
  <c r="N139" i="12"/>
  <c r="L139" i="12"/>
  <c r="N138" i="12"/>
  <c r="L138" i="12"/>
  <c r="N137" i="12"/>
  <c r="L137" i="12"/>
  <c r="N136" i="12"/>
  <c r="L136" i="12"/>
  <c r="N135" i="12"/>
  <c r="L135" i="12"/>
  <c r="N134" i="12"/>
  <c r="L134" i="12"/>
  <c r="N133" i="12"/>
  <c r="L133" i="12"/>
  <c r="N132" i="12"/>
  <c r="L132" i="12"/>
  <c r="N131" i="12"/>
  <c r="L131" i="12"/>
  <c r="N130" i="12"/>
  <c r="L130" i="12"/>
  <c r="N129" i="12"/>
  <c r="L129" i="12"/>
  <c r="N128" i="12"/>
  <c r="L128" i="12"/>
  <c r="N127" i="12"/>
  <c r="L127" i="12"/>
  <c r="N126" i="12"/>
  <c r="L126" i="12"/>
  <c r="N124" i="12"/>
  <c r="L124" i="12"/>
  <c r="N123" i="12"/>
  <c r="L123" i="12"/>
  <c r="N121" i="12"/>
  <c r="L121" i="12"/>
  <c r="N119" i="12"/>
  <c r="L119" i="12"/>
  <c r="N118" i="12"/>
  <c r="L118" i="12"/>
  <c r="N117" i="12"/>
  <c r="L117" i="12"/>
  <c r="N116" i="12"/>
  <c r="L116" i="12"/>
  <c r="N115" i="12"/>
  <c r="L115" i="12"/>
  <c r="N114" i="12"/>
  <c r="L114" i="12"/>
  <c r="N113" i="12"/>
  <c r="L113" i="12"/>
  <c r="N112" i="12"/>
  <c r="L112" i="12"/>
  <c r="N111" i="12"/>
  <c r="L111" i="12"/>
  <c r="N110" i="12"/>
  <c r="L110" i="12"/>
  <c r="N109" i="12"/>
  <c r="L109" i="12"/>
  <c r="N108" i="12"/>
  <c r="L108" i="12"/>
  <c r="N107" i="12"/>
  <c r="L107" i="12"/>
  <c r="N106" i="12"/>
  <c r="L106" i="12"/>
  <c r="N105" i="12"/>
  <c r="L105" i="12"/>
  <c r="N104" i="12"/>
  <c r="L104" i="12"/>
  <c r="N103" i="12"/>
  <c r="L103" i="12"/>
  <c r="N102" i="12"/>
  <c r="L102" i="12"/>
  <c r="N101" i="12"/>
  <c r="L101" i="12"/>
  <c r="N100" i="12"/>
  <c r="L100" i="12"/>
  <c r="N99" i="12"/>
  <c r="L99" i="12"/>
  <c r="N98" i="12"/>
  <c r="L98" i="12"/>
  <c r="N97" i="12"/>
  <c r="L97" i="12"/>
  <c r="N96" i="12"/>
  <c r="L96" i="12"/>
  <c r="N93" i="12"/>
  <c r="L93" i="12"/>
  <c r="N91" i="12"/>
  <c r="L91" i="12"/>
  <c r="N89" i="12"/>
  <c r="L89" i="12"/>
  <c r="N88" i="12"/>
  <c r="L88" i="12"/>
  <c r="N87" i="12"/>
  <c r="L87" i="12"/>
  <c r="N86" i="12"/>
  <c r="L86" i="12"/>
  <c r="N85" i="12"/>
  <c r="L85" i="12"/>
  <c r="N84" i="12"/>
  <c r="L84" i="12"/>
  <c r="N83" i="12"/>
  <c r="L83" i="12"/>
  <c r="N82" i="12"/>
  <c r="L82" i="12"/>
  <c r="N81" i="12"/>
  <c r="L81" i="12"/>
  <c r="N80" i="12"/>
  <c r="L80" i="12"/>
  <c r="N79" i="12"/>
  <c r="L79" i="12"/>
  <c r="N78" i="12"/>
  <c r="L78" i="12"/>
  <c r="N77" i="12"/>
  <c r="L77" i="12"/>
  <c r="N75" i="12"/>
  <c r="L75" i="12"/>
  <c r="N74" i="12"/>
  <c r="L74" i="12"/>
  <c r="N4" i="12"/>
  <c r="H5" i="12"/>
  <c r="H6" i="12"/>
  <c r="I4" i="12"/>
  <c r="P4" i="12"/>
  <c r="I60" i="12"/>
  <c r="P60" i="12"/>
  <c r="I56" i="12"/>
  <c r="P56" i="12"/>
  <c r="I55" i="12"/>
  <c r="P55" i="12"/>
  <c r="I54" i="12"/>
  <c r="P54" i="12"/>
  <c r="I52" i="12"/>
  <c r="P52" i="12"/>
  <c r="I51" i="12"/>
  <c r="P51" i="12"/>
  <c r="I50" i="12"/>
  <c r="P50" i="12"/>
  <c r="I49" i="12"/>
  <c r="P49" i="12"/>
  <c r="I48" i="12"/>
  <c r="P48" i="12"/>
  <c r="I47" i="12"/>
  <c r="P47" i="12"/>
  <c r="I46" i="12"/>
  <c r="P46" i="12"/>
  <c r="I44" i="12"/>
  <c r="P44" i="12"/>
  <c r="I43" i="12"/>
  <c r="P43" i="12"/>
  <c r="I39" i="12"/>
  <c r="P39" i="12"/>
  <c r="I37" i="12"/>
  <c r="P37" i="12"/>
  <c r="I36" i="12"/>
  <c r="P36" i="12"/>
  <c r="I34" i="12"/>
  <c r="P34" i="12"/>
  <c r="I32" i="12"/>
  <c r="P32" i="12"/>
  <c r="I29" i="12"/>
  <c r="P29" i="12"/>
  <c r="I25" i="12"/>
  <c r="P25" i="12"/>
  <c r="I23" i="12"/>
  <c r="P23" i="12"/>
  <c r="I21" i="12"/>
  <c r="P21" i="12"/>
  <c r="I20" i="12"/>
  <c r="P20" i="12"/>
  <c r="I18" i="12"/>
  <c r="P18" i="12"/>
  <c r="I17" i="12"/>
  <c r="P17" i="12"/>
  <c r="I16" i="12"/>
  <c r="P16" i="12"/>
  <c r="I13" i="12"/>
  <c r="P13" i="12"/>
  <c r="I9" i="12"/>
  <c r="P9" i="12"/>
  <c r="I8" i="12"/>
  <c r="P8" i="12"/>
  <c r="P6" i="12"/>
  <c r="P5" i="12"/>
  <c r="I5" i="12" s="1"/>
  <c r="I73" i="12"/>
  <c r="P73" i="12"/>
  <c r="I72" i="12"/>
  <c r="P72" i="12"/>
  <c r="I71" i="12"/>
  <c r="P71" i="12"/>
  <c r="I70" i="12"/>
  <c r="P70" i="12"/>
  <c r="I69" i="12"/>
  <c r="P69" i="12"/>
  <c r="I68" i="12"/>
  <c r="P68" i="12"/>
  <c r="I67" i="12"/>
  <c r="P67" i="12"/>
  <c r="I66" i="12"/>
  <c r="P66" i="12"/>
  <c r="I65" i="12"/>
  <c r="P65" i="12"/>
  <c r="I63" i="12"/>
  <c r="P63" i="12"/>
  <c r="I400" i="12"/>
  <c r="P400" i="12"/>
  <c r="I399" i="12"/>
  <c r="P399" i="12"/>
  <c r="I398" i="12"/>
  <c r="P398" i="12"/>
  <c r="I397" i="12"/>
  <c r="P397" i="12"/>
  <c r="I396" i="12"/>
  <c r="P396" i="12"/>
  <c r="I395" i="12"/>
  <c r="P395" i="12"/>
  <c r="I394" i="12"/>
  <c r="P394" i="12"/>
  <c r="I393" i="12"/>
  <c r="P393" i="12"/>
  <c r="I392" i="12"/>
  <c r="P392" i="12"/>
  <c r="I391" i="12"/>
  <c r="P391" i="12"/>
  <c r="I390" i="12"/>
  <c r="P390" i="12"/>
  <c r="I389" i="12"/>
  <c r="P389" i="12"/>
  <c r="I388" i="12"/>
  <c r="P388" i="12"/>
  <c r="I387" i="12"/>
  <c r="P387" i="12"/>
  <c r="I386" i="12"/>
  <c r="P386" i="12"/>
  <c r="I385" i="12"/>
  <c r="P385" i="12"/>
  <c r="I384" i="12"/>
  <c r="P384" i="12"/>
  <c r="I383" i="12"/>
  <c r="P383" i="12"/>
  <c r="I382" i="12"/>
  <c r="P382" i="12"/>
  <c r="I381" i="12"/>
  <c r="P381" i="12"/>
  <c r="I380" i="12"/>
  <c r="P380" i="12"/>
  <c r="I379" i="12"/>
  <c r="P379" i="12"/>
  <c r="I378" i="12"/>
  <c r="P378" i="12"/>
  <c r="I377" i="12"/>
  <c r="P377" i="12"/>
  <c r="I376" i="12"/>
  <c r="P376" i="12"/>
  <c r="I375" i="12"/>
  <c r="P375" i="12"/>
  <c r="I374" i="12"/>
  <c r="P374" i="12"/>
  <c r="I373" i="12"/>
  <c r="P373" i="12"/>
  <c r="I372" i="12"/>
  <c r="P372" i="12"/>
  <c r="I371" i="12"/>
  <c r="P371" i="12"/>
  <c r="I370" i="12"/>
  <c r="P370" i="12"/>
  <c r="I369" i="12"/>
  <c r="P369" i="12"/>
  <c r="I368" i="12"/>
  <c r="P368" i="12"/>
  <c r="I367" i="12"/>
  <c r="P367" i="12"/>
  <c r="I366" i="12"/>
  <c r="P366" i="12"/>
  <c r="I365" i="12"/>
  <c r="P365" i="12"/>
  <c r="I364" i="12"/>
  <c r="P364" i="12"/>
  <c r="I363" i="12"/>
  <c r="P363" i="12"/>
  <c r="I362" i="12"/>
  <c r="P362" i="12"/>
  <c r="I361" i="12"/>
  <c r="P361" i="12"/>
  <c r="I360" i="12"/>
  <c r="P360" i="12"/>
  <c r="I359" i="12"/>
  <c r="P359" i="12"/>
  <c r="I358" i="12"/>
  <c r="P358" i="12"/>
  <c r="I357" i="12"/>
  <c r="P357" i="12"/>
  <c r="I356" i="12"/>
  <c r="P356" i="12"/>
  <c r="I355" i="12"/>
  <c r="P355" i="12"/>
  <c r="I354" i="12"/>
  <c r="P354" i="12"/>
  <c r="I353" i="12"/>
  <c r="P353" i="12"/>
  <c r="I352" i="12"/>
  <c r="P352" i="12"/>
  <c r="I351" i="12"/>
  <c r="P351" i="12"/>
  <c r="I350" i="12"/>
  <c r="P350" i="12"/>
  <c r="I349" i="12"/>
  <c r="P349" i="12"/>
  <c r="I348" i="12"/>
  <c r="P348" i="12"/>
  <c r="I347" i="12"/>
  <c r="P347" i="12"/>
  <c r="I346" i="12"/>
  <c r="P346" i="12"/>
  <c r="I345" i="12"/>
  <c r="P345" i="12"/>
  <c r="I344" i="12"/>
  <c r="P344" i="12"/>
  <c r="I343" i="12"/>
  <c r="P343" i="12"/>
  <c r="I342" i="12"/>
  <c r="P342" i="12"/>
  <c r="I341" i="12"/>
  <c r="P341" i="12"/>
  <c r="I340" i="12"/>
  <c r="P340" i="12"/>
  <c r="I338" i="12"/>
  <c r="P338" i="12"/>
  <c r="I336" i="12"/>
  <c r="P336" i="12"/>
  <c r="I335" i="12"/>
  <c r="P335" i="12"/>
  <c r="I334" i="12"/>
  <c r="P334" i="12"/>
  <c r="I333" i="12"/>
  <c r="P333" i="12"/>
  <c r="I332" i="12"/>
  <c r="P332" i="12"/>
  <c r="I331" i="12"/>
  <c r="P331" i="12"/>
  <c r="I330" i="12"/>
  <c r="P330" i="12"/>
  <c r="I329" i="12"/>
  <c r="P329" i="12"/>
  <c r="I328" i="12"/>
  <c r="P328" i="12"/>
  <c r="I327" i="12"/>
  <c r="P327" i="12"/>
  <c r="I326" i="12"/>
  <c r="P326" i="12"/>
  <c r="I325" i="12"/>
  <c r="P325" i="12"/>
  <c r="I324" i="12"/>
  <c r="P324" i="12"/>
  <c r="I323" i="12"/>
  <c r="P323" i="12"/>
  <c r="I322" i="12"/>
  <c r="P322" i="12"/>
  <c r="I321" i="12"/>
  <c r="P321" i="12"/>
  <c r="I320" i="12"/>
  <c r="P320" i="12"/>
  <c r="I319" i="12"/>
  <c r="P319" i="12"/>
  <c r="I318" i="12"/>
  <c r="P318" i="12"/>
  <c r="I317" i="12"/>
  <c r="P317" i="12"/>
  <c r="I316" i="12"/>
  <c r="P316" i="12"/>
  <c r="I315" i="12"/>
  <c r="P315" i="12"/>
  <c r="I314" i="12"/>
  <c r="P314" i="12"/>
  <c r="I313" i="12"/>
  <c r="P313" i="12"/>
  <c r="I312" i="12"/>
  <c r="P312" i="12"/>
  <c r="I311" i="12"/>
  <c r="P311" i="12"/>
  <c r="I310" i="12"/>
  <c r="P310" i="12"/>
  <c r="I308" i="12"/>
  <c r="P308" i="12"/>
  <c r="I307" i="12"/>
  <c r="P307" i="12"/>
  <c r="I306" i="12"/>
  <c r="P306" i="12"/>
  <c r="I305" i="12"/>
  <c r="P305" i="12"/>
  <c r="I304" i="12"/>
  <c r="P304" i="12"/>
  <c r="I303" i="12"/>
  <c r="P303" i="12"/>
  <c r="I302" i="12"/>
  <c r="P302" i="12"/>
  <c r="I301" i="12"/>
  <c r="P301" i="12"/>
  <c r="I300" i="12"/>
  <c r="P300" i="12"/>
  <c r="I299" i="12"/>
  <c r="P299" i="12"/>
  <c r="I298" i="12"/>
  <c r="P298" i="12"/>
  <c r="I297" i="12"/>
  <c r="P297" i="12"/>
  <c r="I296" i="12"/>
  <c r="P296" i="12"/>
  <c r="I295" i="12"/>
  <c r="P295" i="12"/>
  <c r="I294" i="12"/>
  <c r="P294" i="12"/>
  <c r="I293" i="12"/>
  <c r="P293" i="12"/>
  <c r="I292" i="12"/>
  <c r="P292" i="12"/>
  <c r="I291" i="12"/>
  <c r="P291" i="12"/>
  <c r="I290" i="12"/>
  <c r="P290" i="12"/>
  <c r="I289" i="12"/>
  <c r="P289" i="12"/>
  <c r="I288" i="12"/>
  <c r="P288" i="12"/>
  <c r="I287" i="12"/>
  <c r="P287" i="12"/>
  <c r="I286" i="12"/>
  <c r="P286" i="12"/>
  <c r="I285" i="12"/>
  <c r="P285" i="12"/>
  <c r="I284" i="12"/>
  <c r="P284" i="12"/>
  <c r="I283" i="12"/>
  <c r="P283" i="12"/>
  <c r="I282" i="12"/>
  <c r="P282" i="12"/>
  <c r="I281" i="12"/>
  <c r="P281" i="12"/>
  <c r="I280" i="12"/>
  <c r="P280" i="12"/>
  <c r="I279" i="12"/>
  <c r="P279" i="12"/>
  <c r="I277" i="12"/>
  <c r="P277" i="12"/>
  <c r="I275" i="12"/>
  <c r="P275" i="12"/>
  <c r="I274" i="12"/>
  <c r="P274" i="12"/>
  <c r="I272" i="12"/>
  <c r="P272" i="12"/>
  <c r="I270" i="12"/>
  <c r="P270" i="12"/>
  <c r="I269" i="12"/>
  <c r="P269" i="12"/>
  <c r="I268" i="12"/>
  <c r="P268" i="12"/>
  <c r="I267" i="12"/>
  <c r="P267" i="12"/>
  <c r="I266" i="12"/>
  <c r="P266" i="12"/>
  <c r="I265" i="12"/>
  <c r="P265" i="12"/>
  <c r="I264" i="12"/>
  <c r="P264" i="12"/>
  <c r="I263" i="12"/>
  <c r="P263" i="12"/>
  <c r="I262" i="12"/>
  <c r="P262" i="12"/>
  <c r="I261" i="12"/>
  <c r="P261" i="12"/>
  <c r="I260" i="12"/>
  <c r="P260" i="12"/>
  <c r="I259" i="12"/>
  <c r="P259" i="12"/>
  <c r="I258" i="12"/>
  <c r="P258" i="12"/>
  <c r="I257" i="12"/>
  <c r="P257" i="12"/>
  <c r="I256" i="12"/>
  <c r="P256" i="12"/>
  <c r="I255" i="12"/>
  <c r="P255" i="12"/>
  <c r="I254" i="12"/>
  <c r="P254" i="12"/>
  <c r="I253" i="12"/>
  <c r="P253" i="12"/>
  <c r="I252" i="12"/>
  <c r="P252" i="12"/>
  <c r="I251" i="12"/>
  <c r="P251" i="12"/>
  <c r="I250" i="12"/>
  <c r="P250" i="12"/>
  <c r="I249" i="12"/>
  <c r="P249" i="12"/>
  <c r="I246" i="12"/>
  <c r="P246" i="12"/>
  <c r="I244" i="12"/>
  <c r="P244" i="12"/>
  <c r="I242" i="12"/>
  <c r="P242" i="12"/>
  <c r="I241" i="12"/>
  <c r="P241" i="12"/>
  <c r="I240" i="12"/>
  <c r="P240" i="12"/>
  <c r="I239" i="12"/>
  <c r="P239" i="12"/>
  <c r="I238" i="12"/>
  <c r="P238" i="12"/>
  <c r="I237" i="12"/>
  <c r="P237" i="12"/>
  <c r="I236" i="12"/>
  <c r="P236" i="12"/>
  <c r="I235" i="12"/>
  <c r="P235" i="12"/>
  <c r="I234" i="12"/>
  <c r="P234" i="12"/>
  <c r="I233" i="12"/>
  <c r="P233" i="12"/>
  <c r="I232" i="12"/>
  <c r="P232" i="12"/>
  <c r="I231" i="12"/>
  <c r="P231" i="12"/>
  <c r="I230" i="12"/>
  <c r="P230" i="12"/>
  <c r="I229" i="12"/>
  <c r="P229" i="12"/>
  <c r="I228" i="12"/>
  <c r="P228" i="12"/>
  <c r="I227" i="12"/>
  <c r="P227" i="12"/>
  <c r="I226" i="12"/>
  <c r="P226" i="12"/>
  <c r="I225" i="12"/>
  <c r="P225" i="12"/>
  <c r="I224" i="12"/>
  <c r="P224" i="12"/>
  <c r="I223" i="12"/>
  <c r="P223" i="12"/>
  <c r="I222" i="12"/>
  <c r="P222" i="12"/>
  <c r="I221" i="12"/>
  <c r="P221" i="12"/>
  <c r="I220" i="12"/>
  <c r="P220" i="12"/>
  <c r="I219" i="12"/>
  <c r="P219" i="12"/>
  <c r="I218" i="12"/>
  <c r="P218" i="12"/>
  <c r="I216" i="12"/>
  <c r="P216" i="12"/>
  <c r="I215" i="12"/>
  <c r="P215" i="12"/>
  <c r="I213" i="12"/>
  <c r="P213" i="12"/>
  <c r="I211" i="12"/>
  <c r="P211" i="12"/>
  <c r="I210" i="12"/>
  <c r="P210" i="12"/>
  <c r="I209" i="12"/>
  <c r="P209" i="12"/>
  <c r="I208" i="12"/>
  <c r="P208" i="12"/>
  <c r="I207" i="12"/>
  <c r="P207" i="12"/>
  <c r="I206" i="12"/>
  <c r="P206" i="12"/>
  <c r="I205" i="12"/>
  <c r="P205" i="12"/>
  <c r="I204" i="12"/>
  <c r="P204" i="12"/>
  <c r="I203" i="12"/>
  <c r="P203" i="12"/>
  <c r="I202" i="12"/>
  <c r="P202" i="12"/>
  <c r="I201" i="12"/>
  <c r="P201" i="12"/>
  <c r="I200" i="12"/>
  <c r="P200" i="12"/>
  <c r="I199" i="12"/>
  <c r="P199" i="12"/>
  <c r="I198" i="12"/>
  <c r="P198" i="12"/>
  <c r="I197" i="12"/>
  <c r="P197" i="12"/>
  <c r="I196" i="12"/>
  <c r="P196" i="12"/>
  <c r="I195" i="12"/>
  <c r="P195" i="12"/>
  <c r="I194" i="12"/>
  <c r="P194" i="12"/>
  <c r="I193" i="12"/>
  <c r="P193" i="12"/>
  <c r="I192" i="12"/>
  <c r="P192" i="12"/>
  <c r="I191" i="12"/>
  <c r="P191" i="12"/>
  <c r="I190" i="12"/>
  <c r="P190" i="12"/>
  <c r="I189" i="12"/>
  <c r="P189" i="12"/>
  <c r="I188" i="12"/>
  <c r="P188" i="12"/>
  <c r="I187" i="12"/>
  <c r="P187" i="12"/>
  <c r="I185" i="12"/>
  <c r="P185" i="12"/>
  <c r="I184" i="12"/>
  <c r="P184" i="12"/>
  <c r="I182" i="12"/>
  <c r="P182" i="12"/>
  <c r="I180" i="12"/>
  <c r="P180" i="12"/>
  <c r="I179" i="12"/>
  <c r="P179" i="12"/>
  <c r="I178" i="12"/>
  <c r="P178" i="12"/>
  <c r="I177" i="12"/>
  <c r="P177" i="12"/>
  <c r="I176" i="12"/>
  <c r="P176" i="12"/>
  <c r="I175" i="12"/>
  <c r="P175" i="12"/>
  <c r="I174" i="12"/>
  <c r="P174" i="12"/>
  <c r="I173" i="12"/>
  <c r="P173" i="12"/>
  <c r="I172" i="12"/>
  <c r="P172" i="12"/>
  <c r="I171" i="12"/>
  <c r="P171" i="12"/>
  <c r="I170" i="12"/>
  <c r="P170" i="12"/>
  <c r="I169" i="12"/>
  <c r="P169" i="12"/>
  <c r="I168" i="12"/>
  <c r="P168" i="12"/>
  <c r="I167" i="12"/>
  <c r="P167" i="12"/>
  <c r="I166" i="12"/>
  <c r="P166" i="12"/>
  <c r="I165" i="12"/>
  <c r="P165" i="12"/>
  <c r="I164" i="12"/>
  <c r="P164" i="12"/>
  <c r="I163" i="12"/>
  <c r="P163" i="12"/>
  <c r="I162" i="12"/>
  <c r="P162" i="12"/>
  <c r="I161" i="12"/>
  <c r="P161" i="12"/>
  <c r="I160" i="12"/>
  <c r="P160" i="12"/>
  <c r="I159" i="12"/>
  <c r="P159" i="12"/>
  <c r="I158" i="12"/>
  <c r="P158" i="12"/>
  <c r="I157" i="12"/>
  <c r="P157" i="12"/>
  <c r="I155" i="12"/>
  <c r="P155" i="12"/>
  <c r="I154" i="12"/>
  <c r="P154" i="12"/>
  <c r="I152" i="12"/>
  <c r="P152" i="12"/>
  <c r="I150" i="12"/>
  <c r="P150" i="12"/>
  <c r="I149" i="12"/>
  <c r="P149" i="12"/>
  <c r="I148" i="12"/>
  <c r="P148" i="12"/>
  <c r="I147" i="12"/>
  <c r="P147" i="12"/>
  <c r="I146" i="12"/>
  <c r="P146" i="12"/>
  <c r="I145" i="12"/>
  <c r="P145" i="12"/>
  <c r="I144" i="12"/>
  <c r="P144" i="12"/>
  <c r="I143" i="12"/>
  <c r="P143" i="12"/>
  <c r="I142" i="12"/>
  <c r="P142" i="12"/>
  <c r="I141" i="12"/>
  <c r="P141" i="12"/>
  <c r="I140" i="12"/>
  <c r="P140" i="12"/>
  <c r="I139" i="12"/>
  <c r="P139" i="12"/>
  <c r="I138" i="12"/>
  <c r="P138" i="12"/>
  <c r="I137" i="12"/>
  <c r="P137" i="12"/>
  <c r="I136" i="12"/>
  <c r="P136" i="12"/>
  <c r="I135" i="12"/>
  <c r="P135" i="12"/>
  <c r="I134" i="12"/>
  <c r="P134" i="12"/>
  <c r="I133" i="12"/>
  <c r="P133" i="12"/>
  <c r="I132" i="12"/>
  <c r="P132" i="12"/>
  <c r="I131" i="12"/>
  <c r="P131" i="12"/>
  <c r="I130" i="12"/>
  <c r="P130" i="12"/>
  <c r="I129" i="12"/>
  <c r="P129" i="12"/>
  <c r="I128" i="12"/>
  <c r="P128" i="12"/>
  <c r="I127" i="12"/>
  <c r="P127" i="12"/>
  <c r="I126" i="12"/>
  <c r="P126" i="12"/>
  <c r="I124" i="12"/>
  <c r="P124" i="12"/>
  <c r="I123" i="12"/>
  <c r="P123" i="12"/>
  <c r="I121" i="12"/>
  <c r="P121" i="12"/>
  <c r="I119" i="12"/>
  <c r="P119" i="12"/>
  <c r="I118" i="12"/>
  <c r="P118" i="12"/>
  <c r="I117" i="12"/>
  <c r="P117" i="12"/>
  <c r="I116" i="12"/>
  <c r="P116" i="12"/>
  <c r="I115" i="12"/>
  <c r="P115" i="12"/>
  <c r="I114" i="12"/>
  <c r="P114" i="12"/>
  <c r="I113" i="12"/>
  <c r="P113" i="12"/>
  <c r="I112" i="12"/>
  <c r="P112" i="12"/>
  <c r="I111" i="12"/>
  <c r="P111" i="12"/>
  <c r="I110" i="12"/>
  <c r="P110" i="12"/>
  <c r="I109" i="12"/>
  <c r="P109" i="12"/>
  <c r="I108" i="12"/>
  <c r="P108" i="12"/>
  <c r="I107" i="12"/>
  <c r="P107" i="12"/>
  <c r="I106" i="12"/>
  <c r="P106" i="12"/>
  <c r="I105" i="12"/>
  <c r="P105" i="12"/>
  <c r="I104" i="12"/>
  <c r="P104" i="12"/>
  <c r="I103" i="12"/>
  <c r="P103" i="12"/>
  <c r="I102" i="12"/>
  <c r="P102" i="12"/>
  <c r="I101" i="12"/>
  <c r="P101" i="12"/>
  <c r="I100" i="12"/>
  <c r="P100" i="12"/>
  <c r="I99" i="12"/>
  <c r="P99" i="12"/>
  <c r="I98" i="12"/>
  <c r="P98" i="12"/>
  <c r="I97" i="12"/>
  <c r="P97" i="12"/>
  <c r="I96" i="12"/>
  <c r="P96" i="12"/>
  <c r="I93" i="12"/>
  <c r="P93" i="12"/>
  <c r="I91" i="12"/>
  <c r="P91" i="12"/>
  <c r="I89" i="12"/>
  <c r="P89" i="12"/>
  <c r="I88" i="12"/>
  <c r="P88" i="12"/>
  <c r="I87" i="12"/>
  <c r="P87" i="12"/>
  <c r="I86" i="12"/>
  <c r="P86" i="12"/>
  <c r="I85" i="12"/>
  <c r="P85" i="12"/>
  <c r="I84" i="12"/>
  <c r="P84" i="12"/>
  <c r="I83" i="12"/>
  <c r="P83" i="12"/>
  <c r="I82" i="12"/>
  <c r="P82" i="12"/>
  <c r="I81" i="12"/>
  <c r="P81" i="12"/>
  <c r="I80" i="12"/>
  <c r="P80" i="12"/>
  <c r="I79" i="12"/>
  <c r="P79" i="12"/>
  <c r="I78" i="12"/>
  <c r="P78" i="12"/>
  <c r="I77" i="12"/>
  <c r="P77" i="12"/>
  <c r="I75" i="12"/>
  <c r="P75" i="12"/>
  <c r="I74" i="12"/>
  <c r="P74" i="12"/>
  <c r="H7" i="12"/>
  <c r="O60" i="12"/>
  <c r="O56" i="12"/>
  <c r="O55" i="12"/>
  <c r="O54" i="12"/>
  <c r="O52" i="12"/>
  <c r="O51" i="12"/>
  <c r="O50" i="12"/>
  <c r="O49" i="12"/>
  <c r="O48" i="12"/>
  <c r="O47" i="12"/>
  <c r="O46" i="12"/>
  <c r="O44" i="12"/>
  <c r="O43" i="12"/>
  <c r="O39" i="12"/>
  <c r="O37" i="12"/>
  <c r="O36" i="12"/>
  <c r="O34" i="12"/>
  <c r="O32" i="12"/>
  <c r="O29" i="12"/>
  <c r="O25" i="12"/>
  <c r="O23" i="12"/>
  <c r="O21" i="12"/>
  <c r="O20" i="12"/>
  <c r="O18" i="12"/>
  <c r="O17" i="12"/>
  <c r="O16" i="12"/>
  <c r="O13" i="12"/>
  <c r="O9" i="12"/>
  <c r="O8" i="12"/>
  <c r="O73" i="12"/>
  <c r="O72" i="12"/>
  <c r="O71" i="12"/>
  <c r="O70" i="12"/>
  <c r="O69" i="12"/>
  <c r="O68" i="12"/>
  <c r="O67" i="12"/>
  <c r="O66" i="12"/>
  <c r="O65" i="12"/>
  <c r="O63" i="12"/>
  <c r="O400" i="12"/>
  <c r="O399" i="12"/>
  <c r="O398" i="12"/>
  <c r="O397" i="12"/>
  <c r="O396" i="12"/>
  <c r="O395" i="12"/>
  <c r="O394" i="12"/>
  <c r="O393" i="12"/>
  <c r="O392" i="12"/>
  <c r="O391" i="12"/>
  <c r="O390" i="12"/>
  <c r="O389" i="12"/>
  <c r="O388" i="12"/>
  <c r="O387" i="12"/>
  <c r="O386" i="12"/>
  <c r="O385" i="12"/>
  <c r="O384" i="12"/>
  <c r="O383" i="12"/>
  <c r="O382" i="12"/>
  <c r="O381" i="12"/>
  <c r="O380" i="12"/>
  <c r="O379" i="12"/>
  <c r="O378" i="12"/>
  <c r="O377" i="12"/>
  <c r="O376" i="12"/>
  <c r="O375" i="12"/>
  <c r="O374" i="12"/>
  <c r="O373" i="12"/>
  <c r="O372" i="12"/>
  <c r="O371" i="12"/>
  <c r="O370" i="12"/>
  <c r="O369" i="12"/>
  <c r="O368" i="12"/>
  <c r="O367" i="12"/>
  <c r="O366" i="12"/>
  <c r="O365" i="12"/>
  <c r="O364" i="12"/>
  <c r="O363" i="12"/>
  <c r="O362" i="12"/>
  <c r="O361" i="12"/>
  <c r="O360" i="12"/>
  <c r="O359" i="12"/>
  <c r="O358" i="12"/>
  <c r="O357" i="12"/>
  <c r="O356" i="12"/>
  <c r="O355" i="12"/>
  <c r="O354" i="12"/>
  <c r="O353" i="12"/>
  <c r="O352" i="12"/>
  <c r="O351" i="12"/>
  <c r="O350" i="12"/>
  <c r="O349" i="12"/>
  <c r="O348" i="12"/>
  <c r="O347" i="12"/>
  <c r="O346" i="12"/>
  <c r="O345" i="12"/>
  <c r="O344" i="12"/>
  <c r="O343" i="12"/>
  <c r="O342" i="12"/>
  <c r="O341" i="12"/>
  <c r="O340" i="12"/>
  <c r="O338" i="12"/>
  <c r="O336" i="12"/>
  <c r="O335" i="12"/>
  <c r="O334" i="12"/>
  <c r="O333" i="12"/>
  <c r="O332" i="12"/>
  <c r="O331" i="12"/>
  <c r="O330" i="12"/>
  <c r="O329" i="12"/>
  <c r="O328" i="12"/>
  <c r="O327" i="12"/>
  <c r="O326" i="12"/>
  <c r="O325" i="12"/>
  <c r="O324" i="12"/>
  <c r="O323" i="12"/>
  <c r="O322" i="12"/>
  <c r="O321" i="12"/>
  <c r="O320" i="12"/>
  <c r="O319" i="12"/>
  <c r="O318" i="12"/>
  <c r="O317" i="12"/>
  <c r="O316" i="12"/>
  <c r="O315" i="12"/>
  <c r="O314" i="12"/>
  <c r="O313" i="12"/>
  <c r="O312" i="12"/>
  <c r="O311" i="12"/>
  <c r="O310" i="12"/>
  <c r="O308" i="12"/>
  <c r="O307" i="12"/>
  <c r="O306" i="12"/>
  <c r="O305" i="12"/>
  <c r="O304" i="12"/>
  <c r="O303" i="12"/>
  <c r="O302" i="12"/>
  <c r="O301" i="12"/>
  <c r="O300" i="12"/>
  <c r="O299" i="12"/>
  <c r="O298" i="12"/>
  <c r="O297" i="12"/>
  <c r="O296" i="12"/>
  <c r="O295" i="12"/>
  <c r="O294" i="12"/>
  <c r="O293" i="12"/>
  <c r="O292" i="12"/>
  <c r="O291" i="12"/>
  <c r="O290" i="12"/>
  <c r="O289" i="12"/>
  <c r="O288" i="12"/>
  <c r="O287" i="12"/>
  <c r="O286" i="12"/>
  <c r="O285" i="12"/>
  <c r="O284" i="12"/>
  <c r="O283" i="12"/>
  <c r="O282" i="12"/>
  <c r="O281" i="12"/>
  <c r="O280" i="12"/>
  <c r="O279" i="12"/>
  <c r="O277" i="12"/>
  <c r="O275" i="12"/>
  <c r="O274" i="12"/>
  <c r="O272" i="12"/>
  <c r="O270" i="12"/>
  <c r="O269" i="12"/>
  <c r="O268" i="12"/>
  <c r="O267" i="12"/>
  <c r="O266" i="12"/>
  <c r="O265" i="12"/>
  <c r="O264" i="12"/>
  <c r="O263" i="12"/>
  <c r="O262" i="12"/>
  <c r="O261" i="12"/>
  <c r="O260" i="12"/>
  <c r="O259" i="12"/>
  <c r="O258" i="12"/>
  <c r="O257" i="12"/>
  <c r="O256" i="12"/>
  <c r="O255" i="12"/>
  <c r="O254" i="12"/>
  <c r="O253" i="12"/>
  <c r="O252" i="12"/>
  <c r="O251" i="12"/>
  <c r="O250" i="12"/>
  <c r="O249" i="12"/>
  <c r="O246" i="12"/>
  <c r="O244" i="12"/>
  <c r="O242" i="12"/>
  <c r="O241" i="12"/>
  <c r="O240" i="12"/>
  <c r="O239" i="12"/>
  <c r="O238" i="12"/>
  <c r="O237" i="12"/>
  <c r="O236" i="12"/>
  <c r="O235" i="12"/>
  <c r="O234" i="12"/>
  <c r="O233" i="12"/>
  <c r="O232" i="12"/>
  <c r="O231" i="12"/>
  <c r="O230" i="12"/>
  <c r="O229" i="12"/>
  <c r="O228" i="12"/>
  <c r="O227" i="12"/>
  <c r="O226" i="12"/>
  <c r="O225" i="12"/>
  <c r="O224" i="12"/>
  <c r="O223" i="12"/>
  <c r="O222" i="12"/>
  <c r="O221" i="12"/>
  <c r="O220" i="12"/>
  <c r="O219" i="12"/>
  <c r="O218" i="12"/>
  <c r="O216" i="12"/>
  <c r="O215" i="12"/>
  <c r="O213" i="12"/>
  <c r="O211" i="12"/>
  <c r="O210" i="12"/>
  <c r="O209" i="12"/>
  <c r="O208" i="12"/>
  <c r="O207" i="12"/>
  <c r="O206" i="12"/>
  <c r="O205" i="12"/>
  <c r="O204" i="12"/>
  <c r="O203" i="12"/>
  <c r="O202" i="12"/>
  <c r="O201" i="12"/>
  <c r="O200" i="12"/>
  <c r="O199" i="12"/>
  <c r="O198" i="12"/>
  <c r="O197" i="12"/>
  <c r="O196" i="12"/>
  <c r="O195" i="12"/>
  <c r="O194" i="12"/>
  <c r="O193" i="12"/>
  <c r="O192" i="12"/>
  <c r="O191" i="12"/>
  <c r="O190" i="12"/>
  <c r="O189" i="12"/>
  <c r="O188" i="12"/>
  <c r="O187" i="12"/>
  <c r="O185" i="12"/>
  <c r="O184" i="12"/>
  <c r="O182" i="12"/>
  <c r="O180" i="12"/>
  <c r="O179" i="12"/>
  <c r="O178" i="12"/>
  <c r="O177" i="12"/>
  <c r="O176" i="12"/>
  <c r="O175" i="12"/>
  <c r="O174" i="12"/>
  <c r="O173" i="12"/>
  <c r="O172" i="12"/>
  <c r="O171" i="12"/>
  <c r="O170" i="12"/>
  <c r="O169" i="12"/>
  <c r="O168" i="12"/>
  <c r="O167" i="12"/>
  <c r="O166" i="12"/>
  <c r="O165" i="12"/>
  <c r="O164" i="12"/>
  <c r="O163" i="12"/>
  <c r="O162" i="12"/>
  <c r="O161" i="12"/>
  <c r="O160" i="12"/>
  <c r="O159" i="12"/>
  <c r="O158" i="12"/>
  <c r="O157" i="12"/>
  <c r="O155" i="12"/>
  <c r="O154" i="12"/>
  <c r="O152" i="12"/>
  <c r="O150" i="12"/>
  <c r="O149" i="12"/>
  <c r="O148" i="12"/>
  <c r="O147" i="12"/>
  <c r="O146" i="12"/>
  <c r="O145" i="12"/>
  <c r="O144" i="12"/>
  <c r="O143" i="12"/>
  <c r="O142" i="12"/>
  <c r="O141" i="12"/>
  <c r="O140" i="12"/>
  <c r="O139" i="12"/>
  <c r="O138" i="12"/>
  <c r="O137" i="12"/>
  <c r="O136" i="12"/>
  <c r="O135" i="12"/>
  <c r="O134" i="12"/>
  <c r="O133" i="12"/>
  <c r="O132" i="12"/>
  <c r="O131" i="12"/>
  <c r="O130" i="12"/>
  <c r="O129" i="12"/>
  <c r="O128" i="12"/>
  <c r="O127" i="12"/>
  <c r="O126" i="12"/>
  <c r="O124" i="12"/>
  <c r="O123" i="12"/>
  <c r="O121" i="12"/>
  <c r="O119" i="12"/>
  <c r="O118" i="12"/>
  <c r="O117" i="12"/>
  <c r="O116" i="12"/>
  <c r="O115" i="12"/>
  <c r="O114" i="12"/>
  <c r="O113" i="12"/>
  <c r="O112" i="12"/>
  <c r="O111" i="12"/>
  <c r="O110" i="12"/>
  <c r="O109" i="12"/>
  <c r="O108" i="12"/>
  <c r="O107" i="12"/>
  <c r="O106" i="12"/>
  <c r="O105" i="12"/>
  <c r="O104" i="12"/>
  <c r="O103" i="12"/>
  <c r="O102" i="12"/>
  <c r="O101" i="12"/>
  <c r="O100" i="12"/>
  <c r="O99" i="12"/>
  <c r="O98" i="12"/>
  <c r="O97" i="12"/>
  <c r="O96" i="12"/>
  <c r="O93" i="12"/>
  <c r="O91" i="12"/>
  <c r="O89" i="12"/>
  <c r="O88" i="12"/>
  <c r="O87" i="12"/>
  <c r="O86" i="12"/>
  <c r="O85" i="12"/>
  <c r="O84" i="12"/>
  <c r="O83" i="12"/>
  <c r="O82" i="12"/>
  <c r="O81" i="12"/>
  <c r="O80" i="12"/>
  <c r="O79" i="12"/>
  <c r="O78" i="12"/>
  <c r="O77" i="12"/>
  <c r="O75" i="12"/>
  <c r="O74" i="12"/>
  <c r="O4" i="12"/>
  <c r="J400" i="12"/>
  <c r="M400" i="12"/>
  <c r="J399" i="12"/>
  <c r="M399" i="12"/>
  <c r="J398" i="12"/>
  <c r="M398" i="12"/>
  <c r="J397" i="12"/>
  <c r="M397" i="12"/>
  <c r="J396" i="12"/>
  <c r="M396" i="12"/>
  <c r="J395" i="12"/>
  <c r="M395" i="12"/>
  <c r="J394" i="12"/>
  <c r="M394" i="12"/>
  <c r="J393" i="12"/>
  <c r="M393" i="12"/>
  <c r="J392" i="12"/>
  <c r="M392" i="12"/>
  <c r="J391" i="12"/>
  <c r="M391" i="12"/>
  <c r="J390" i="12"/>
  <c r="M390" i="12"/>
  <c r="J389" i="12"/>
  <c r="M389" i="12"/>
  <c r="J388" i="12"/>
  <c r="M388" i="12"/>
  <c r="J387" i="12"/>
  <c r="M387" i="12"/>
  <c r="J386" i="12"/>
  <c r="M386" i="12"/>
  <c r="J385" i="12"/>
  <c r="M385" i="12"/>
  <c r="J384" i="12"/>
  <c r="M384" i="12"/>
  <c r="J383" i="12"/>
  <c r="M383" i="12"/>
  <c r="J382" i="12"/>
  <c r="M382" i="12"/>
  <c r="J381" i="12"/>
  <c r="M381" i="12"/>
  <c r="J380" i="12"/>
  <c r="M380" i="12"/>
  <c r="J379" i="12"/>
  <c r="M379" i="12"/>
  <c r="J378" i="12"/>
  <c r="M378" i="12"/>
  <c r="J377" i="12"/>
  <c r="M377" i="12"/>
  <c r="J376" i="12"/>
  <c r="M376" i="12"/>
  <c r="J375" i="12"/>
  <c r="M375" i="12"/>
  <c r="J374" i="12"/>
  <c r="M374" i="12"/>
  <c r="J373" i="12"/>
  <c r="M373" i="12"/>
  <c r="J372" i="12"/>
  <c r="M372" i="12"/>
  <c r="J371" i="12"/>
  <c r="M371" i="12"/>
  <c r="J370" i="12"/>
  <c r="M370" i="12"/>
  <c r="J369" i="12"/>
  <c r="M369" i="12"/>
  <c r="J368" i="12"/>
  <c r="M368" i="12"/>
  <c r="J367" i="12"/>
  <c r="M367" i="12"/>
  <c r="J366" i="12"/>
  <c r="M366" i="12"/>
  <c r="J365" i="12"/>
  <c r="M365" i="12"/>
  <c r="J364" i="12"/>
  <c r="M364" i="12"/>
  <c r="J363" i="12"/>
  <c r="M363" i="12"/>
  <c r="J362" i="12"/>
  <c r="M362" i="12"/>
  <c r="J361" i="12"/>
  <c r="M361" i="12"/>
  <c r="J360" i="12"/>
  <c r="M360" i="12"/>
  <c r="J359" i="12"/>
  <c r="M359" i="12"/>
  <c r="J358" i="12"/>
  <c r="M358" i="12"/>
  <c r="J357" i="12"/>
  <c r="M357" i="12"/>
  <c r="J356" i="12"/>
  <c r="M356" i="12"/>
  <c r="J355" i="12"/>
  <c r="M355" i="12"/>
  <c r="J354" i="12"/>
  <c r="M354" i="12"/>
  <c r="J353" i="12"/>
  <c r="M353" i="12"/>
  <c r="J352" i="12"/>
  <c r="M352" i="12"/>
  <c r="J351" i="12"/>
  <c r="M351" i="12"/>
  <c r="J350" i="12"/>
  <c r="M350" i="12"/>
  <c r="J349" i="12"/>
  <c r="M349" i="12"/>
  <c r="J348" i="12"/>
  <c r="M348" i="12"/>
  <c r="J347" i="12"/>
  <c r="M347" i="12"/>
  <c r="J346" i="12"/>
  <c r="M346" i="12"/>
  <c r="J345" i="12"/>
  <c r="M345" i="12"/>
  <c r="J344" i="12"/>
  <c r="M344" i="12"/>
  <c r="J343" i="12"/>
  <c r="M343" i="12"/>
  <c r="J342" i="12"/>
  <c r="M342" i="12"/>
  <c r="J341" i="12"/>
  <c r="M341" i="12"/>
  <c r="J340" i="12"/>
  <c r="M340" i="12"/>
  <c r="J338" i="12"/>
  <c r="M338" i="12"/>
  <c r="J336" i="12"/>
  <c r="M336" i="12"/>
  <c r="J335" i="12"/>
  <c r="M335" i="12"/>
  <c r="J334" i="12"/>
  <c r="M334" i="12"/>
  <c r="J333" i="12"/>
  <c r="M333" i="12"/>
  <c r="J332" i="12"/>
  <c r="M332" i="12"/>
  <c r="J331" i="12"/>
  <c r="M331" i="12"/>
  <c r="J330" i="12"/>
  <c r="M330" i="12"/>
  <c r="J329" i="12"/>
  <c r="M329" i="12"/>
  <c r="J328" i="12"/>
  <c r="M328" i="12"/>
  <c r="J327" i="12"/>
  <c r="M327" i="12"/>
  <c r="J326" i="12"/>
  <c r="M326" i="12"/>
  <c r="J325" i="12"/>
  <c r="M325" i="12"/>
  <c r="J324" i="12"/>
  <c r="M324" i="12"/>
  <c r="J323" i="12"/>
  <c r="M323" i="12"/>
  <c r="J322" i="12"/>
  <c r="M322" i="12"/>
  <c r="J321" i="12"/>
  <c r="M321" i="12"/>
  <c r="J320" i="12"/>
  <c r="M320" i="12"/>
  <c r="J319" i="12"/>
  <c r="M319" i="12"/>
  <c r="J318" i="12"/>
  <c r="M318" i="12"/>
  <c r="J317" i="12"/>
  <c r="M317" i="12"/>
  <c r="J316" i="12"/>
  <c r="M316" i="12"/>
  <c r="J315" i="12"/>
  <c r="M315" i="12"/>
  <c r="J314" i="12"/>
  <c r="M314" i="12"/>
  <c r="J313" i="12"/>
  <c r="M313" i="12"/>
  <c r="J312" i="12"/>
  <c r="M312" i="12"/>
  <c r="J311" i="12"/>
  <c r="M311" i="12"/>
  <c r="J310" i="12"/>
  <c r="M310" i="12"/>
  <c r="J308" i="12"/>
  <c r="M308" i="12"/>
  <c r="J307" i="12"/>
  <c r="M307" i="12"/>
  <c r="J306" i="12"/>
  <c r="M306" i="12"/>
  <c r="J305" i="12"/>
  <c r="M305" i="12"/>
  <c r="J304" i="12"/>
  <c r="M304" i="12"/>
  <c r="J303" i="12"/>
  <c r="M303" i="12"/>
  <c r="J302" i="12"/>
  <c r="M302" i="12"/>
  <c r="J301" i="12"/>
  <c r="M301" i="12"/>
  <c r="J300" i="12"/>
  <c r="M300" i="12"/>
  <c r="J299" i="12"/>
  <c r="M299" i="12"/>
  <c r="J298" i="12"/>
  <c r="M298" i="12"/>
  <c r="J297" i="12"/>
  <c r="M297" i="12"/>
  <c r="J296" i="12"/>
  <c r="M296" i="12"/>
  <c r="J295" i="12"/>
  <c r="M295" i="12"/>
  <c r="J294" i="12"/>
  <c r="M294" i="12"/>
  <c r="J293" i="12"/>
  <c r="M293" i="12"/>
  <c r="J292" i="12"/>
  <c r="M292" i="12"/>
  <c r="J291" i="12"/>
  <c r="M291" i="12"/>
  <c r="J290" i="12"/>
  <c r="M290" i="12"/>
  <c r="J289" i="12"/>
  <c r="M289" i="12"/>
  <c r="J288" i="12"/>
  <c r="M288" i="12"/>
  <c r="J287" i="12"/>
  <c r="M287" i="12"/>
  <c r="J286" i="12"/>
  <c r="M286" i="12"/>
  <c r="J285" i="12"/>
  <c r="M285" i="12"/>
  <c r="J284" i="12"/>
  <c r="M284" i="12"/>
  <c r="J283" i="12"/>
  <c r="M283" i="12"/>
  <c r="J282" i="12"/>
  <c r="M282" i="12"/>
  <c r="J281" i="12"/>
  <c r="M281" i="12"/>
  <c r="J280" i="12"/>
  <c r="M280" i="12"/>
  <c r="J279" i="12"/>
  <c r="M279" i="12"/>
  <c r="J277" i="12"/>
  <c r="M277" i="12"/>
  <c r="J275" i="12"/>
  <c r="M275" i="12"/>
  <c r="J274" i="12"/>
  <c r="M274" i="12"/>
  <c r="J272" i="12"/>
  <c r="M272" i="12"/>
  <c r="J270" i="12"/>
  <c r="M270" i="12"/>
  <c r="J269" i="12"/>
  <c r="M269" i="12"/>
  <c r="J268" i="12"/>
  <c r="M268" i="12"/>
  <c r="J267" i="12"/>
  <c r="M267" i="12"/>
  <c r="J266" i="12"/>
  <c r="M266" i="12"/>
  <c r="J265" i="12"/>
  <c r="M265" i="12"/>
  <c r="J264" i="12"/>
  <c r="M264" i="12"/>
  <c r="J263" i="12"/>
  <c r="M263" i="12"/>
  <c r="J262" i="12"/>
  <c r="M262" i="12"/>
  <c r="J261" i="12"/>
  <c r="M261" i="12"/>
  <c r="J260" i="12"/>
  <c r="M260" i="12"/>
  <c r="J259" i="12"/>
  <c r="M259" i="12"/>
  <c r="J258" i="12"/>
  <c r="M258" i="12"/>
  <c r="J257" i="12"/>
  <c r="M257" i="12"/>
  <c r="J256" i="12"/>
  <c r="M256" i="12"/>
  <c r="J255" i="12"/>
  <c r="M255" i="12"/>
  <c r="J254" i="12"/>
  <c r="M254" i="12"/>
  <c r="J253" i="12"/>
  <c r="M253" i="12"/>
  <c r="J252" i="12"/>
  <c r="M252" i="12"/>
  <c r="J251" i="12"/>
  <c r="M251" i="12"/>
  <c r="J250" i="12"/>
  <c r="M250" i="12"/>
  <c r="J249" i="12"/>
  <c r="M249" i="12"/>
  <c r="J246" i="12"/>
  <c r="M246" i="12"/>
  <c r="J244" i="12"/>
  <c r="M244" i="12"/>
  <c r="J242" i="12"/>
  <c r="M242" i="12"/>
  <c r="J241" i="12"/>
  <c r="M241" i="12"/>
  <c r="J240" i="12"/>
  <c r="M240" i="12"/>
  <c r="J239" i="12"/>
  <c r="M239" i="12"/>
  <c r="J238" i="12"/>
  <c r="M238" i="12"/>
  <c r="J237" i="12"/>
  <c r="M237" i="12"/>
  <c r="J236" i="12"/>
  <c r="M236" i="12"/>
  <c r="J235" i="12"/>
  <c r="M235" i="12"/>
  <c r="J234" i="12"/>
  <c r="M234" i="12"/>
  <c r="J233" i="12"/>
  <c r="M233" i="12"/>
  <c r="J232" i="12"/>
  <c r="M232" i="12"/>
  <c r="J231" i="12"/>
  <c r="M231" i="12"/>
  <c r="J230" i="12"/>
  <c r="M230" i="12"/>
  <c r="J229" i="12"/>
  <c r="M229" i="12"/>
  <c r="J228" i="12"/>
  <c r="M228" i="12"/>
  <c r="J227" i="12"/>
  <c r="M227" i="12"/>
  <c r="J226" i="12"/>
  <c r="M226" i="12"/>
  <c r="J225" i="12"/>
  <c r="M225" i="12"/>
  <c r="J224" i="12"/>
  <c r="M224" i="12"/>
  <c r="J223" i="12"/>
  <c r="M223" i="12"/>
  <c r="J222" i="12"/>
  <c r="M222" i="12"/>
  <c r="J221" i="12"/>
  <c r="M221" i="12"/>
  <c r="J220" i="12"/>
  <c r="M220" i="12"/>
  <c r="J219" i="12"/>
  <c r="M219" i="12"/>
  <c r="J218" i="12"/>
  <c r="M218" i="12"/>
  <c r="J216" i="12"/>
  <c r="M216" i="12"/>
  <c r="J215" i="12"/>
  <c r="M215" i="12"/>
  <c r="J213" i="12"/>
  <c r="M213" i="12"/>
  <c r="J211" i="12"/>
  <c r="M211" i="12"/>
  <c r="J210" i="12"/>
  <c r="M210" i="12"/>
  <c r="J209" i="12"/>
  <c r="M209" i="12"/>
  <c r="J208" i="12"/>
  <c r="M208" i="12"/>
  <c r="J207" i="12"/>
  <c r="M207" i="12"/>
  <c r="J206" i="12"/>
  <c r="M206" i="12"/>
  <c r="J205" i="12"/>
  <c r="M205" i="12"/>
  <c r="J204" i="12"/>
  <c r="M204" i="12"/>
  <c r="J203" i="12"/>
  <c r="M203" i="12"/>
  <c r="J202" i="12"/>
  <c r="M202" i="12"/>
  <c r="J201" i="12"/>
  <c r="M201" i="12"/>
  <c r="J200" i="12"/>
  <c r="M200" i="12"/>
  <c r="J199" i="12"/>
  <c r="M199" i="12"/>
  <c r="J198" i="12"/>
  <c r="M198" i="12"/>
  <c r="J197" i="12"/>
  <c r="M197" i="12"/>
  <c r="J196" i="12"/>
  <c r="M196" i="12"/>
  <c r="J195" i="12"/>
  <c r="M195" i="12"/>
  <c r="J194" i="12"/>
  <c r="M194" i="12"/>
  <c r="J193" i="12"/>
  <c r="M193" i="12"/>
  <c r="J192" i="12"/>
  <c r="M192" i="12"/>
  <c r="J191" i="12"/>
  <c r="M191" i="12"/>
  <c r="J190" i="12"/>
  <c r="M190" i="12"/>
  <c r="J189" i="12"/>
  <c r="M189" i="12"/>
  <c r="J188" i="12"/>
  <c r="M188" i="12"/>
  <c r="J187" i="12"/>
  <c r="M187" i="12"/>
  <c r="J185" i="12"/>
  <c r="M185" i="12"/>
  <c r="J184" i="12"/>
  <c r="M184" i="12"/>
  <c r="J182" i="12"/>
  <c r="M182" i="12"/>
  <c r="J180" i="12"/>
  <c r="M180" i="12"/>
  <c r="J179" i="12"/>
  <c r="M179" i="12"/>
  <c r="J178" i="12"/>
  <c r="M178" i="12"/>
  <c r="J177" i="12"/>
  <c r="M177" i="12"/>
  <c r="J176" i="12"/>
  <c r="M176" i="12"/>
  <c r="J175" i="12"/>
  <c r="M175" i="12"/>
  <c r="J174" i="12"/>
  <c r="M174" i="12"/>
  <c r="J173" i="12"/>
  <c r="M173" i="12"/>
  <c r="J172" i="12"/>
  <c r="M172" i="12"/>
  <c r="J171" i="12"/>
  <c r="M171" i="12"/>
  <c r="J170" i="12"/>
  <c r="M170" i="12"/>
  <c r="J169" i="12"/>
  <c r="M169" i="12"/>
  <c r="J168" i="12"/>
  <c r="M168" i="12"/>
  <c r="J167" i="12"/>
  <c r="M167" i="12"/>
  <c r="J166" i="12"/>
  <c r="M166" i="12"/>
  <c r="J165" i="12"/>
  <c r="M165" i="12"/>
  <c r="J164" i="12"/>
  <c r="M164" i="12"/>
  <c r="J163" i="12"/>
  <c r="M163" i="12"/>
  <c r="J162" i="12"/>
  <c r="M162" i="12"/>
  <c r="J161" i="12"/>
  <c r="M161" i="12"/>
  <c r="J160" i="12"/>
  <c r="M160" i="12"/>
  <c r="J159" i="12"/>
  <c r="M159" i="12"/>
  <c r="J158" i="12"/>
  <c r="M158" i="12"/>
  <c r="J157" i="12"/>
  <c r="M157" i="12"/>
  <c r="J155" i="12"/>
  <c r="M155" i="12"/>
  <c r="J154" i="12"/>
  <c r="M154" i="12"/>
  <c r="J152" i="12"/>
  <c r="M152" i="12"/>
  <c r="J150" i="12"/>
  <c r="M150" i="12"/>
  <c r="J149" i="12"/>
  <c r="M149" i="12"/>
  <c r="J148" i="12"/>
  <c r="M148" i="12"/>
  <c r="J147" i="12"/>
  <c r="M147" i="12"/>
  <c r="J146" i="12"/>
  <c r="M146" i="12"/>
  <c r="J145" i="12"/>
  <c r="M145" i="12"/>
  <c r="J144" i="12"/>
  <c r="M144" i="12"/>
  <c r="J143" i="12"/>
  <c r="M143" i="12"/>
  <c r="J142" i="12"/>
  <c r="M142" i="12"/>
  <c r="J141" i="12"/>
  <c r="M141" i="12"/>
  <c r="J140" i="12"/>
  <c r="M140" i="12"/>
  <c r="J139" i="12"/>
  <c r="M139" i="12"/>
  <c r="J138" i="12"/>
  <c r="M138" i="12"/>
  <c r="J137" i="12"/>
  <c r="M137" i="12"/>
  <c r="J136" i="12"/>
  <c r="M136" i="12"/>
  <c r="J135" i="12"/>
  <c r="M135" i="12"/>
  <c r="J134" i="12"/>
  <c r="M134" i="12"/>
  <c r="J133" i="12"/>
  <c r="M133" i="12"/>
  <c r="J132" i="12"/>
  <c r="M132" i="12"/>
  <c r="J131" i="12"/>
  <c r="M131" i="12"/>
  <c r="J130" i="12"/>
  <c r="M130" i="12"/>
  <c r="J129" i="12"/>
  <c r="M129" i="12"/>
  <c r="J128" i="12"/>
  <c r="M128" i="12"/>
  <c r="J127" i="12"/>
  <c r="M127" i="12"/>
  <c r="J126" i="12"/>
  <c r="M126" i="12"/>
  <c r="J124" i="12"/>
  <c r="M124" i="12"/>
  <c r="J123" i="12"/>
  <c r="M123" i="12"/>
  <c r="J121" i="12"/>
  <c r="M121" i="12"/>
  <c r="J119" i="12"/>
  <c r="M119" i="12"/>
  <c r="J118" i="12"/>
  <c r="M118" i="12"/>
  <c r="J117" i="12"/>
  <c r="M117" i="12"/>
  <c r="J116" i="12"/>
  <c r="M116" i="12"/>
  <c r="J115" i="12"/>
  <c r="M115" i="12"/>
  <c r="J114" i="12"/>
  <c r="M114" i="12"/>
  <c r="J113" i="12"/>
  <c r="M113" i="12"/>
  <c r="J112" i="12"/>
  <c r="M112" i="12"/>
  <c r="J111" i="12"/>
  <c r="M111" i="12"/>
  <c r="J110" i="12"/>
  <c r="M110" i="12"/>
  <c r="J109" i="12"/>
  <c r="M109" i="12"/>
  <c r="J108" i="12"/>
  <c r="M108" i="12"/>
  <c r="J107" i="12"/>
  <c r="M107" i="12"/>
  <c r="J106" i="12"/>
  <c r="M106" i="12"/>
  <c r="J105" i="12"/>
  <c r="M105" i="12"/>
  <c r="J104" i="12"/>
  <c r="M104" i="12"/>
  <c r="J103" i="12"/>
  <c r="M103" i="12"/>
  <c r="J102" i="12"/>
  <c r="M102" i="12"/>
  <c r="J101" i="12"/>
  <c r="M101" i="12"/>
  <c r="J100" i="12"/>
  <c r="M100" i="12"/>
  <c r="J99" i="12"/>
  <c r="M99" i="12"/>
  <c r="J98" i="12"/>
  <c r="M98" i="12"/>
  <c r="J97" i="12"/>
  <c r="M97" i="12"/>
  <c r="J96" i="12"/>
  <c r="M96" i="12"/>
  <c r="J93" i="12"/>
  <c r="M93" i="12"/>
  <c r="J91" i="12"/>
  <c r="M91" i="12"/>
  <c r="J89" i="12"/>
  <c r="M89" i="12"/>
  <c r="J88" i="12"/>
  <c r="M88" i="12"/>
  <c r="J87" i="12"/>
  <c r="M87" i="12"/>
  <c r="J86" i="12"/>
  <c r="M86" i="12"/>
  <c r="J85" i="12"/>
  <c r="M85" i="12"/>
  <c r="J84" i="12"/>
  <c r="M84" i="12"/>
  <c r="J83" i="12"/>
  <c r="M83" i="12"/>
  <c r="J82" i="12"/>
  <c r="M82" i="12"/>
  <c r="J81" i="12"/>
  <c r="M81" i="12"/>
  <c r="J80" i="12"/>
  <c r="M80" i="12"/>
  <c r="J79" i="12"/>
  <c r="M79" i="12"/>
  <c r="J78" i="12"/>
  <c r="M78" i="12"/>
  <c r="J77" i="12"/>
  <c r="M77" i="12"/>
  <c r="J75" i="12"/>
  <c r="M75" i="12"/>
  <c r="J74" i="12"/>
  <c r="M74" i="12"/>
  <c r="J73" i="12"/>
  <c r="M73" i="12"/>
  <c r="J72" i="12"/>
  <c r="M72" i="12"/>
  <c r="J71" i="12"/>
  <c r="M71" i="12"/>
  <c r="J70" i="12"/>
  <c r="M70" i="12"/>
  <c r="J69" i="12"/>
  <c r="M69" i="12"/>
  <c r="J68" i="12"/>
  <c r="M68" i="12"/>
  <c r="J67" i="12"/>
  <c r="M67" i="12"/>
  <c r="J66" i="12"/>
  <c r="M66" i="12"/>
  <c r="J65" i="12"/>
  <c r="M65" i="12"/>
  <c r="J63" i="12"/>
  <c r="M63" i="12"/>
  <c r="H26" i="12"/>
  <c r="H57" i="12"/>
  <c r="J60" i="12"/>
  <c r="M60" i="12"/>
  <c r="J56" i="12"/>
  <c r="M56" i="12"/>
  <c r="J55" i="12"/>
  <c r="M55" i="12"/>
  <c r="J54" i="12"/>
  <c r="M54" i="12"/>
  <c r="J52" i="12"/>
  <c r="M52" i="12"/>
  <c r="J51" i="12"/>
  <c r="M51" i="12"/>
  <c r="J50" i="12"/>
  <c r="M50" i="12"/>
  <c r="J49" i="12"/>
  <c r="M49" i="12"/>
  <c r="J48" i="12"/>
  <c r="M48" i="12"/>
  <c r="J47" i="12"/>
  <c r="M47" i="12"/>
  <c r="J46" i="12"/>
  <c r="M46" i="12"/>
  <c r="J44" i="12"/>
  <c r="M44" i="12"/>
  <c r="J43" i="12"/>
  <c r="M43" i="12"/>
  <c r="J39" i="12"/>
  <c r="M39" i="12"/>
  <c r="J37" i="12"/>
  <c r="M37" i="12"/>
  <c r="J36" i="12"/>
  <c r="M36" i="12"/>
  <c r="J34" i="12"/>
  <c r="M34" i="12"/>
  <c r="J32" i="12"/>
  <c r="M32" i="12"/>
  <c r="J29" i="12"/>
  <c r="M29" i="12"/>
  <c r="J25" i="12"/>
  <c r="M25" i="12"/>
  <c r="J23" i="12"/>
  <c r="M23" i="12"/>
  <c r="J21" i="12"/>
  <c r="M21" i="12"/>
  <c r="J20" i="12"/>
  <c r="M20" i="12"/>
  <c r="J18" i="12"/>
  <c r="M18" i="12"/>
  <c r="J17" i="12"/>
  <c r="M17" i="12"/>
  <c r="J16" i="12"/>
  <c r="M16" i="12"/>
  <c r="J13" i="12"/>
  <c r="M13" i="12"/>
  <c r="J9" i="12"/>
  <c r="M9" i="12"/>
  <c r="J8" i="12"/>
  <c r="M8" i="12"/>
  <c r="J7" i="12"/>
  <c r="M7" i="12"/>
  <c r="J6" i="12"/>
  <c r="M6" i="12"/>
  <c r="J5" i="12"/>
  <c r="M5" i="12"/>
  <c r="J4" i="12"/>
  <c r="M4" i="12"/>
  <c r="L5" i="12" l="1"/>
  <c r="N57" i="12"/>
  <c r="L57" i="12"/>
  <c r="N26" i="12"/>
  <c r="L26" i="12"/>
  <c r="N7" i="12"/>
  <c r="L7" i="12"/>
  <c r="N6" i="12"/>
  <c r="L6" i="12"/>
  <c r="N5" i="12"/>
  <c r="H10" i="12"/>
  <c r="O5" i="12"/>
  <c r="H19" i="12"/>
  <c r="O6" i="12"/>
  <c r="I6" i="12"/>
  <c r="I57" i="12"/>
  <c r="P57" i="12"/>
  <c r="I26" i="12"/>
  <c r="P26" i="12"/>
  <c r="P7" i="12"/>
  <c r="I7" i="12" s="1"/>
  <c r="O7" i="12"/>
  <c r="O57" i="12"/>
  <c r="H24" i="12"/>
  <c r="L24" i="12" s="1"/>
  <c r="H28" i="12"/>
  <c r="O26" i="12"/>
  <c r="H30" i="12"/>
  <c r="J57" i="12"/>
  <c r="M57" i="12"/>
  <c r="J26" i="12"/>
  <c r="M26" i="12"/>
  <c r="M3" i="12"/>
  <c r="J3" i="12"/>
  <c r="L10" i="12" l="1"/>
  <c r="H11" i="12"/>
  <c r="H12" i="12" s="1"/>
  <c r="N30" i="12"/>
  <c r="L30" i="12"/>
  <c r="N28" i="12"/>
  <c r="L28" i="12"/>
  <c r="N19" i="12"/>
  <c r="L19" i="12"/>
  <c r="N12" i="12"/>
  <c r="L12" i="12"/>
  <c r="O3" i="12"/>
  <c r="N10" i="12"/>
  <c r="P24" i="12"/>
  <c r="N24" i="12"/>
  <c r="H14" i="12"/>
  <c r="L14" i="12" s="1"/>
  <c r="P10" i="12"/>
  <c r="I10" i="12" s="1"/>
  <c r="J10" i="12"/>
  <c r="M10" i="12"/>
  <c r="J14" i="12"/>
  <c r="M14" i="12"/>
  <c r="P12" i="12"/>
  <c r="J12" i="12"/>
  <c r="M12" i="12"/>
  <c r="P19" i="12"/>
  <c r="I19" i="12" s="1"/>
  <c r="J19" i="12"/>
  <c r="M19" i="12"/>
  <c r="I14" i="12"/>
  <c r="I30" i="12"/>
  <c r="P30" i="12"/>
  <c r="I28" i="12"/>
  <c r="P28" i="12"/>
  <c r="J24" i="12"/>
  <c r="M24" i="12"/>
  <c r="J28" i="12"/>
  <c r="M28" i="12"/>
  <c r="J30" i="12"/>
  <c r="M30" i="12"/>
  <c r="J11" i="12" l="1"/>
  <c r="M11" i="12"/>
  <c r="N11" i="12"/>
  <c r="L11" i="12"/>
  <c r="P11" i="12"/>
  <c r="I11" i="12" s="1"/>
  <c r="O11" i="12"/>
  <c r="H15" i="12"/>
  <c r="N14" i="12"/>
  <c r="H22" i="12"/>
  <c r="L22" i="12" s="1"/>
  <c r="H38" i="12"/>
  <c r="O10" i="12"/>
  <c r="P14" i="12"/>
  <c r="O14" i="12"/>
  <c r="I12" i="12"/>
  <c r="I24" i="12"/>
  <c r="O12" i="12"/>
  <c r="O19" i="12"/>
  <c r="O24" i="12"/>
  <c r="H59" i="12"/>
  <c r="O28" i="12"/>
  <c r="H61" i="12"/>
  <c r="O30" i="12"/>
  <c r="L15" i="12" l="1"/>
  <c r="N61" i="12"/>
  <c r="L61" i="12"/>
  <c r="N59" i="12"/>
  <c r="L59" i="12"/>
  <c r="N38" i="12"/>
  <c r="L38" i="12"/>
  <c r="H27" i="12"/>
  <c r="N15" i="12"/>
  <c r="P15" i="12"/>
  <c r="I15" i="12" s="1"/>
  <c r="J15" i="12"/>
  <c r="M15" i="12"/>
  <c r="N22" i="12"/>
  <c r="H31" i="12"/>
  <c r="L31" i="12" s="1"/>
  <c r="H33" i="12"/>
  <c r="H53" i="12"/>
  <c r="P22" i="12"/>
  <c r="J22" i="12"/>
  <c r="M22" i="12"/>
  <c r="P38" i="12"/>
  <c r="I38" i="12" s="1"/>
  <c r="J38" i="12"/>
  <c r="M38" i="12"/>
  <c r="I61" i="12"/>
  <c r="P61" i="12"/>
  <c r="I59" i="12"/>
  <c r="P59" i="12"/>
  <c r="H90" i="12"/>
  <c r="H120" i="12"/>
  <c r="J59" i="12"/>
  <c r="M59" i="12"/>
  <c r="H122" i="12"/>
  <c r="J61" i="12"/>
  <c r="M61" i="12"/>
  <c r="H247" i="12"/>
  <c r="L27" i="12" l="1"/>
  <c r="L33" i="12"/>
  <c r="H35" i="12"/>
  <c r="H40" i="12" s="1"/>
  <c r="N247" i="12"/>
  <c r="L247" i="12"/>
  <c r="N122" i="12"/>
  <c r="L122" i="12"/>
  <c r="N120" i="12"/>
  <c r="L120" i="12"/>
  <c r="N90" i="12"/>
  <c r="L90" i="12"/>
  <c r="N53" i="12"/>
  <c r="L53" i="12"/>
  <c r="N35" i="12"/>
  <c r="L35" i="12"/>
  <c r="N27" i="12"/>
  <c r="P27" i="12"/>
  <c r="I27" i="12" s="1"/>
  <c r="J27" i="12"/>
  <c r="M27" i="12"/>
  <c r="N33" i="12"/>
  <c r="O15" i="12"/>
  <c r="N31" i="12"/>
  <c r="P31" i="12"/>
  <c r="I31" i="12" s="1"/>
  <c r="J31" i="12"/>
  <c r="M31" i="12"/>
  <c r="P33" i="12"/>
  <c r="J33" i="12"/>
  <c r="M33" i="12"/>
  <c r="I33" i="12"/>
  <c r="O33" i="12"/>
  <c r="H41" i="12"/>
  <c r="L41" i="12" s="1"/>
  <c r="P35" i="12"/>
  <c r="J35" i="12"/>
  <c r="M35" i="12"/>
  <c r="I22" i="12"/>
  <c r="I35" i="12"/>
  <c r="O22" i="12"/>
  <c r="P53" i="12"/>
  <c r="I53" i="12" s="1"/>
  <c r="J53" i="12"/>
  <c r="M53" i="12"/>
  <c r="O38" i="12"/>
  <c r="I247" i="12"/>
  <c r="P247" i="12"/>
  <c r="I122" i="12"/>
  <c r="P122" i="12"/>
  <c r="I120" i="12"/>
  <c r="P120" i="12"/>
  <c r="I90" i="12"/>
  <c r="P90" i="12"/>
  <c r="H92" i="12"/>
  <c r="H151" i="12"/>
  <c r="H181" i="12"/>
  <c r="H212" i="12"/>
  <c r="H243" i="12"/>
  <c r="O59" i="12"/>
  <c r="J120" i="12"/>
  <c r="M120" i="12"/>
  <c r="J90" i="12"/>
  <c r="M90" i="12"/>
  <c r="O247" i="12"/>
  <c r="O61" i="12"/>
  <c r="O92" i="12"/>
  <c r="J122" i="12"/>
  <c r="M122" i="12"/>
  <c r="H276" i="12"/>
  <c r="J247" i="12"/>
  <c r="M247" i="12"/>
  <c r="N40" i="12" l="1"/>
  <c r="L40" i="12"/>
  <c r="P40" i="12"/>
  <c r="I40" i="12" s="1"/>
  <c r="J40" i="12"/>
  <c r="M40" i="12"/>
  <c r="O40" i="12" s="1"/>
  <c r="H42" i="12"/>
  <c r="O35" i="12"/>
  <c r="N276" i="12"/>
  <c r="L276" i="12"/>
  <c r="N243" i="12"/>
  <c r="L243" i="12"/>
  <c r="N212" i="12"/>
  <c r="L212" i="12"/>
  <c r="N181" i="12"/>
  <c r="L181" i="12"/>
  <c r="N151" i="12"/>
  <c r="L151" i="12"/>
  <c r="N92" i="12"/>
  <c r="L92" i="12"/>
  <c r="O27" i="12"/>
  <c r="H45" i="12"/>
  <c r="N41" i="12"/>
  <c r="H62" i="12"/>
  <c r="L62" i="12" s="1"/>
  <c r="O31" i="12"/>
  <c r="P41" i="12"/>
  <c r="J41" i="12"/>
  <c r="M41" i="12"/>
  <c r="O41" i="12"/>
  <c r="I41" i="12"/>
  <c r="O53" i="12"/>
  <c r="I276" i="12"/>
  <c r="P276" i="12"/>
  <c r="I243" i="12"/>
  <c r="P243" i="12"/>
  <c r="I212" i="12"/>
  <c r="P212" i="12"/>
  <c r="I181" i="12"/>
  <c r="P181" i="12"/>
  <c r="I151" i="12"/>
  <c r="P151" i="12"/>
  <c r="I92" i="12"/>
  <c r="P92" i="12"/>
  <c r="J92" i="12"/>
  <c r="M92" i="12"/>
  <c r="H153" i="12"/>
  <c r="H183" i="12"/>
  <c r="H214" i="12"/>
  <c r="H245" i="12"/>
  <c r="H271" i="12"/>
  <c r="O90" i="12"/>
  <c r="O120" i="12"/>
  <c r="J243" i="12"/>
  <c r="M243" i="12"/>
  <c r="J212" i="12"/>
  <c r="M212" i="12"/>
  <c r="J181" i="12"/>
  <c r="M181" i="12"/>
  <c r="J151" i="12"/>
  <c r="M151" i="12"/>
  <c r="O122" i="12"/>
  <c r="J276" i="12"/>
  <c r="M276" i="12"/>
  <c r="H337" i="12"/>
  <c r="L42" i="12" l="1"/>
  <c r="N42" i="12"/>
  <c r="P42" i="12"/>
  <c r="I42" i="12" s="1"/>
  <c r="J42" i="12"/>
  <c r="M42" i="12"/>
  <c r="O42" i="12"/>
  <c r="N337" i="12"/>
  <c r="L337" i="12"/>
  <c r="N271" i="12"/>
  <c r="L271" i="12"/>
  <c r="N245" i="12"/>
  <c r="L245" i="12"/>
  <c r="N214" i="12"/>
  <c r="L214" i="12"/>
  <c r="N183" i="12"/>
  <c r="L183" i="12"/>
  <c r="N153" i="12"/>
  <c r="L153" i="12"/>
  <c r="H58" i="12"/>
  <c r="L45" i="12"/>
  <c r="N58" i="12"/>
  <c r="P58" i="12"/>
  <c r="J58" i="12"/>
  <c r="M58" i="12"/>
  <c r="H76" i="12"/>
  <c r="L76" i="12" s="1"/>
  <c r="P45" i="12"/>
  <c r="I45" i="12" s="1"/>
  <c r="N45" i="12"/>
  <c r="J45" i="12"/>
  <c r="M45" i="12"/>
  <c r="N62" i="12"/>
  <c r="P62" i="12"/>
  <c r="I62" i="12" s="1"/>
  <c r="J62" i="12"/>
  <c r="M62" i="12"/>
  <c r="I337" i="12"/>
  <c r="P337" i="12"/>
  <c r="I271" i="12"/>
  <c r="P271" i="12"/>
  <c r="I245" i="12"/>
  <c r="P245" i="12"/>
  <c r="I214" i="12"/>
  <c r="P214" i="12"/>
  <c r="I183" i="12"/>
  <c r="P183" i="12"/>
  <c r="I153" i="12"/>
  <c r="P153" i="12"/>
  <c r="O337" i="12"/>
  <c r="H273" i="12"/>
  <c r="J245" i="12"/>
  <c r="M245" i="12"/>
  <c r="J214" i="12"/>
  <c r="M214" i="12"/>
  <c r="J183" i="12"/>
  <c r="M183" i="12"/>
  <c r="J153" i="12"/>
  <c r="M153" i="12"/>
  <c r="O151" i="12"/>
  <c r="O181" i="12"/>
  <c r="O212" i="12"/>
  <c r="O243" i="12"/>
  <c r="J271" i="12"/>
  <c r="M271" i="12"/>
  <c r="O273" i="12"/>
  <c r="O276" i="12"/>
  <c r="J337" i="12"/>
  <c r="M337" i="12"/>
  <c r="L58" i="12" l="1"/>
  <c r="H64" i="12"/>
  <c r="H94" i="12" s="1"/>
  <c r="H95" i="12"/>
  <c r="H125" i="12"/>
  <c r="N273" i="12"/>
  <c r="L273" i="12"/>
  <c r="O58" i="12"/>
  <c r="I58" i="12"/>
  <c r="O45" i="12"/>
  <c r="N76" i="12"/>
  <c r="P76" i="12"/>
  <c r="I76" i="12" s="1"/>
  <c r="J76" i="12"/>
  <c r="M76" i="12"/>
  <c r="O62" i="12"/>
  <c r="I273" i="12"/>
  <c r="P273" i="12"/>
  <c r="J273" i="12"/>
  <c r="M273" i="12"/>
  <c r="O153" i="12"/>
  <c r="O183" i="12"/>
  <c r="O214" i="12"/>
  <c r="O245" i="12"/>
  <c r="O271" i="12"/>
  <c r="P94" i="12" l="1"/>
  <c r="J94" i="12"/>
  <c r="M94" i="12"/>
  <c r="N94" i="12"/>
  <c r="L94" i="12"/>
  <c r="O94" i="12"/>
  <c r="N125" i="12"/>
  <c r="L125" i="12"/>
  <c r="P125" i="12"/>
  <c r="J125" i="12"/>
  <c r="M125" i="12"/>
  <c r="O125" i="12"/>
  <c r="N95" i="12"/>
  <c r="L95" i="12"/>
  <c r="P95" i="12"/>
  <c r="J95" i="12"/>
  <c r="M95" i="12"/>
  <c r="O95" i="12"/>
  <c r="N64" i="12"/>
  <c r="L64" i="12"/>
  <c r="P64" i="12"/>
  <c r="J64" i="12"/>
  <c r="M64" i="12"/>
  <c r="H156" i="12"/>
  <c r="H186" i="12"/>
  <c r="H217" i="12"/>
  <c r="H248" i="12"/>
  <c r="O76" i="12"/>
  <c r="I64" i="12" l="1"/>
  <c r="I94" i="12"/>
  <c r="N248" i="12"/>
  <c r="L248" i="12"/>
  <c r="P248" i="12"/>
  <c r="J248" i="12"/>
  <c r="M248" i="12"/>
  <c r="N217" i="12"/>
  <c r="L217" i="12"/>
  <c r="P217" i="12"/>
  <c r="J217" i="12"/>
  <c r="M217" i="12"/>
  <c r="O217" i="12"/>
  <c r="N186" i="12"/>
  <c r="L186" i="12"/>
  <c r="P186" i="12"/>
  <c r="J186" i="12"/>
  <c r="M186" i="12"/>
  <c r="O186" i="12"/>
  <c r="N156" i="12"/>
  <c r="L156" i="12"/>
  <c r="H278" i="12"/>
  <c r="H309" i="12"/>
  <c r="H339" i="12"/>
  <c r="P156" i="12"/>
  <c r="I156" i="12" s="1"/>
  <c r="J156" i="12"/>
  <c r="M156" i="12"/>
  <c r="O156" i="12"/>
  <c r="O64" i="12"/>
  <c r="I95" i="12"/>
  <c r="I125" i="12"/>
  <c r="N339" i="12" l="1"/>
  <c r="L339" i="12"/>
  <c r="P339" i="12"/>
  <c r="J339" i="12"/>
  <c r="M339" i="12"/>
  <c r="N309" i="12"/>
  <c r="L309" i="12"/>
  <c r="P309" i="12"/>
  <c r="J309" i="12"/>
  <c r="M309" i="12"/>
  <c r="N278" i="12"/>
  <c r="L278" i="12"/>
  <c r="P278" i="12"/>
  <c r="I278" i="12" s="1"/>
  <c r="J278" i="12"/>
  <c r="M278" i="12"/>
  <c r="I186" i="12"/>
  <c r="I217" i="12"/>
  <c r="I248" i="12"/>
  <c r="O248" i="12"/>
  <c r="O278" i="12" l="1"/>
  <c r="I309" i="12"/>
  <c r="O309" i="12"/>
  <c r="I339" i="12"/>
  <c r="O339" i="12"/>
  <c r="N170" i="16" l="1"/>
  <c r="N14" i="16"/>
  <c r="N167" i="16"/>
  <c r="N164" i="16"/>
  <c r="N161" i="16"/>
  <c r="N158" i="16"/>
  <c r="N155" i="16"/>
  <c r="N152" i="16"/>
  <c r="N149" i="16"/>
  <c r="N146" i="16"/>
  <c r="N143" i="16"/>
  <c r="N140" i="16"/>
  <c r="N137" i="16"/>
  <c r="N134" i="16"/>
  <c r="N131" i="16"/>
  <c r="N128" i="16"/>
  <c r="N125" i="16"/>
  <c r="N122" i="16"/>
  <c r="N119" i="16"/>
  <c r="N116" i="16"/>
  <c r="N113" i="16"/>
  <c r="N110" i="16"/>
  <c r="N107" i="16"/>
  <c r="N104" i="16"/>
  <c r="N101" i="16"/>
  <c r="N98" i="16"/>
  <c r="N95" i="16"/>
  <c r="N92" i="16"/>
  <c r="N89" i="16"/>
  <c r="N86" i="16"/>
  <c r="N83" i="16"/>
  <c r="N80" i="16"/>
  <c r="N77" i="16"/>
  <c r="N74" i="16"/>
  <c r="N71" i="16"/>
  <c r="N68" i="16"/>
  <c r="N65" i="16"/>
  <c r="N62" i="16"/>
  <c r="N59" i="16"/>
  <c r="N56" i="16"/>
  <c r="N53" i="16"/>
  <c r="N50" i="16"/>
  <c r="N47" i="16"/>
  <c r="N44" i="16"/>
  <c r="N41" i="16"/>
  <c r="N38" i="16"/>
  <c r="N35" i="16"/>
  <c r="N32" i="16"/>
  <c r="N29" i="16"/>
  <c r="N26" i="16"/>
  <c r="N23" i="16"/>
  <c r="N20" i="16"/>
  <c r="N17" i="16"/>
  <c r="N11" i="16"/>
  <c r="P12" i="16" l="1"/>
  <c r="N12" i="16"/>
  <c r="Q13" i="16"/>
  <c r="Q12" i="16"/>
  <c r="N13" i="16"/>
  <c r="P13" i="16"/>
  <c r="O13" i="16"/>
  <c r="O12" i="16"/>
  <c r="N18" i="16"/>
  <c r="P18" i="16"/>
  <c r="Q18" i="16"/>
  <c r="Q19" i="16"/>
  <c r="P19" i="16"/>
  <c r="O19" i="16"/>
  <c r="N19" i="16"/>
  <c r="O18" i="16"/>
  <c r="N21" i="16"/>
  <c r="P21" i="16"/>
  <c r="Q21" i="16"/>
  <c r="Q22" i="16"/>
  <c r="P22" i="16"/>
  <c r="O22" i="16"/>
  <c r="N22" i="16"/>
  <c r="O21" i="16"/>
  <c r="N24" i="16"/>
  <c r="P24" i="16"/>
  <c r="Q24" i="16"/>
  <c r="Q25" i="16"/>
  <c r="P25" i="16"/>
  <c r="O25" i="16"/>
  <c r="N25" i="16"/>
  <c r="O24" i="16"/>
  <c r="N27" i="16"/>
  <c r="P27" i="16"/>
  <c r="Q27" i="16"/>
  <c r="Q28" i="16"/>
  <c r="P28" i="16"/>
  <c r="O28" i="16"/>
  <c r="N28" i="16"/>
  <c r="O27" i="16"/>
  <c r="N30" i="16"/>
  <c r="P30" i="16"/>
  <c r="Q30" i="16"/>
  <c r="Q31" i="16"/>
  <c r="P31" i="16"/>
  <c r="O31" i="16"/>
  <c r="N31" i="16"/>
  <c r="O30" i="16"/>
  <c r="N33" i="16"/>
  <c r="P33" i="16"/>
  <c r="Q33" i="16"/>
  <c r="Q34" i="16"/>
  <c r="P34" i="16"/>
  <c r="O34" i="16"/>
  <c r="N34" i="16"/>
  <c r="O33" i="16"/>
  <c r="N36" i="16"/>
  <c r="P36" i="16"/>
  <c r="Q36" i="16"/>
  <c r="Q37" i="16"/>
  <c r="P37" i="16"/>
  <c r="O37" i="16"/>
  <c r="N37" i="16"/>
  <c r="O36" i="16"/>
  <c r="N39" i="16"/>
  <c r="P39" i="16"/>
  <c r="Q39" i="16"/>
  <c r="Q40" i="16"/>
  <c r="P40" i="16"/>
  <c r="O40" i="16"/>
  <c r="N40" i="16"/>
  <c r="O39" i="16"/>
  <c r="N42" i="16"/>
  <c r="P42" i="16"/>
  <c r="Q42" i="16"/>
  <c r="Q43" i="16"/>
  <c r="P43" i="16"/>
  <c r="O43" i="16"/>
  <c r="N43" i="16"/>
  <c r="O42" i="16"/>
  <c r="N45" i="16"/>
  <c r="P45" i="16"/>
  <c r="Q45" i="16"/>
  <c r="Q46" i="16"/>
  <c r="P46" i="16"/>
  <c r="O46" i="16"/>
  <c r="N46" i="16"/>
  <c r="O45" i="16"/>
  <c r="N48" i="16"/>
  <c r="P48" i="16"/>
  <c r="Q48" i="16"/>
  <c r="Q49" i="16"/>
  <c r="P49" i="16"/>
  <c r="O49" i="16"/>
  <c r="N49" i="16"/>
  <c r="O48" i="16"/>
  <c r="N51" i="16"/>
  <c r="P51" i="16"/>
  <c r="Q51" i="16"/>
  <c r="Q52" i="16"/>
  <c r="P52" i="16"/>
  <c r="O52" i="16"/>
  <c r="N52" i="16"/>
  <c r="O51" i="16"/>
  <c r="N54" i="16"/>
  <c r="P54" i="16"/>
  <c r="Q54" i="16"/>
  <c r="Q55" i="16"/>
  <c r="P55" i="16"/>
  <c r="O55" i="16"/>
  <c r="N55" i="16"/>
  <c r="O54" i="16"/>
  <c r="N57" i="16"/>
  <c r="P57" i="16"/>
  <c r="Q57" i="16"/>
  <c r="Q58" i="16"/>
  <c r="P58" i="16"/>
  <c r="O58" i="16"/>
  <c r="N58" i="16"/>
  <c r="O57" i="16"/>
  <c r="N60" i="16"/>
  <c r="P60" i="16"/>
  <c r="Q60" i="16"/>
  <c r="Q61" i="16"/>
  <c r="P61" i="16"/>
  <c r="O61" i="16"/>
  <c r="N61" i="16"/>
  <c r="O60" i="16"/>
  <c r="N63" i="16"/>
  <c r="P63" i="16"/>
  <c r="Q63" i="16"/>
  <c r="Q64" i="16"/>
  <c r="P64" i="16"/>
  <c r="O64" i="16"/>
  <c r="N64" i="16"/>
  <c r="O63" i="16"/>
  <c r="N66" i="16"/>
  <c r="P66" i="16"/>
  <c r="Q66" i="16"/>
  <c r="Q67" i="16"/>
  <c r="P67" i="16"/>
  <c r="O67" i="16"/>
  <c r="N67" i="16"/>
  <c r="O66" i="16"/>
  <c r="N69" i="16"/>
  <c r="P69" i="16"/>
  <c r="Q69" i="16"/>
  <c r="Q70" i="16"/>
  <c r="P70" i="16"/>
  <c r="O70" i="16"/>
  <c r="N70" i="16"/>
  <c r="O69" i="16"/>
  <c r="N72" i="16"/>
  <c r="P72" i="16"/>
  <c r="Q72" i="16"/>
  <c r="Q73" i="16"/>
  <c r="P73" i="16"/>
  <c r="O73" i="16"/>
  <c r="N73" i="16"/>
  <c r="O72" i="16"/>
  <c r="N75" i="16"/>
  <c r="P75" i="16"/>
  <c r="Q75" i="16"/>
  <c r="Q76" i="16"/>
  <c r="P76" i="16"/>
  <c r="O76" i="16"/>
  <c r="N76" i="16"/>
  <c r="O75" i="16"/>
  <c r="N78" i="16"/>
  <c r="P78" i="16"/>
  <c r="Q78" i="16"/>
  <c r="Q79" i="16"/>
  <c r="P79" i="16"/>
  <c r="O79" i="16"/>
  <c r="N79" i="16"/>
  <c r="O78" i="16"/>
  <c r="N81" i="16"/>
  <c r="P81" i="16"/>
  <c r="Q81" i="16"/>
  <c r="Q82" i="16"/>
  <c r="P82" i="16"/>
  <c r="O82" i="16"/>
  <c r="N82" i="16"/>
  <c r="O81" i="16"/>
  <c r="N84" i="16"/>
  <c r="P84" i="16"/>
  <c r="Q84" i="16"/>
  <c r="Q85" i="16"/>
  <c r="P85" i="16"/>
  <c r="O85" i="16"/>
  <c r="N85" i="16"/>
  <c r="O84" i="16"/>
  <c r="N87" i="16"/>
  <c r="P87" i="16"/>
  <c r="Q87" i="16"/>
  <c r="Q88" i="16"/>
  <c r="P88" i="16"/>
  <c r="O88" i="16"/>
  <c r="N88" i="16"/>
  <c r="O87" i="16"/>
  <c r="N90" i="16"/>
  <c r="P90" i="16"/>
  <c r="Q90" i="16"/>
  <c r="Q91" i="16"/>
  <c r="P91" i="16"/>
  <c r="O91" i="16"/>
  <c r="N91" i="16"/>
  <c r="O90" i="16"/>
  <c r="N93" i="16"/>
  <c r="P93" i="16"/>
  <c r="Q93" i="16"/>
  <c r="Q94" i="16"/>
  <c r="P94" i="16"/>
  <c r="O94" i="16"/>
  <c r="N94" i="16"/>
  <c r="O93" i="16"/>
  <c r="N96" i="16"/>
  <c r="P96" i="16"/>
  <c r="Q96" i="16"/>
  <c r="Q97" i="16"/>
  <c r="P97" i="16"/>
  <c r="O97" i="16"/>
  <c r="N97" i="16"/>
  <c r="O96" i="16"/>
  <c r="N99" i="16"/>
  <c r="P99" i="16"/>
  <c r="Q99" i="16"/>
  <c r="Q100" i="16"/>
  <c r="P100" i="16"/>
  <c r="O100" i="16"/>
  <c r="N100" i="16"/>
  <c r="O99" i="16"/>
  <c r="N102" i="16"/>
  <c r="P102" i="16"/>
  <c r="Q102" i="16"/>
  <c r="Q103" i="16"/>
  <c r="P103" i="16"/>
  <c r="O103" i="16"/>
  <c r="N103" i="16"/>
  <c r="O102" i="16"/>
  <c r="N105" i="16"/>
  <c r="P105" i="16"/>
  <c r="Q105" i="16"/>
  <c r="Q106" i="16"/>
  <c r="P106" i="16"/>
  <c r="O106" i="16"/>
  <c r="N106" i="16"/>
  <c r="O105" i="16"/>
  <c r="N108" i="16"/>
  <c r="P108" i="16"/>
  <c r="Q108" i="16"/>
  <c r="Q109" i="16"/>
  <c r="P109" i="16"/>
  <c r="O109" i="16"/>
  <c r="N109" i="16"/>
  <c r="O108" i="16"/>
  <c r="N111" i="16"/>
  <c r="P111" i="16"/>
  <c r="Q111" i="16"/>
  <c r="Q112" i="16"/>
  <c r="P112" i="16"/>
  <c r="O112" i="16"/>
  <c r="N112" i="16"/>
  <c r="O111" i="16"/>
  <c r="N114" i="16"/>
  <c r="P114" i="16"/>
  <c r="Q114" i="16"/>
  <c r="Q115" i="16"/>
  <c r="P115" i="16"/>
  <c r="O115" i="16"/>
  <c r="N115" i="16"/>
  <c r="O114" i="16"/>
  <c r="N117" i="16"/>
  <c r="P117" i="16"/>
  <c r="Q117" i="16"/>
  <c r="Q118" i="16"/>
  <c r="P118" i="16"/>
  <c r="O118" i="16"/>
  <c r="N118" i="16"/>
  <c r="O117" i="16"/>
  <c r="N120" i="16"/>
  <c r="P120" i="16"/>
  <c r="Q120" i="16"/>
  <c r="Q121" i="16"/>
  <c r="P121" i="16"/>
  <c r="O121" i="16"/>
  <c r="N121" i="16"/>
  <c r="O120" i="16"/>
  <c r="N123" i="16"/>
  <c r="P123" i="16"/>
  <c r="Q123" i="16"/>
  <c r="Q124" i="16"/>
  <c r="P124" i="16"/>
  <c r="O124" i="16"/>
  <c r="N124" i="16"/>
  <c r="O123" i="16"/>
  <c r="N126" i="16"/>
  <c r="P126" i="16"/>
  <c r="Q126" i="16"/>
  <c r="Q127" i="16"/>
  <c r="P127" i="16"/>
  <c r="O127" i="16"/>
  <c r="N127" i="16"/>
  <c r="O126" i="16"/>
  <c r="N129" i="16"/>
  <c r="P129" i="16"/>
  <c r="Q129" i="16"/>
  <c r="Q130" i="16"/>
  <c r="P130" i="16"/>
  <c r="O130" i="16"/>
  <c r="N130" i="16"/>
  <c r="O129" i="16"/>
  <c r="N132" i="16"/>
  <c r="P132" i="16"/>
  <c r="Q132" i="16"/>
  <c r="Q133" i="16"/>
  <c r="P133" i="16"/>
  <c r="O133" i="16"/>
  <c r="N133" i="16"/>
  <c r="O132" i="16"/>
  <c r="N135" i="16"/>
  <c r="P135" i="16"/>
  <c r="Q135" i="16"/>
  <c r="Q136" i="16"/>
  <c r="P136" i="16"/>
  <c r="O136" i="16"/>
  <c r="N136" i="16"/>
  <c r="O135" i="16"/>
  <c r="N138" i="16"/>
  <c r="P138" i="16"/>
  <c r="Q138" i="16"/>
  <c r="Q139" i="16"/>
  <c r="P139" i="16"/>
  <c r="O139" i="16"/>
  <c r="N139" i="16"/>
  <c r="O138" i="16"/>
  <c r="N141" i="16"/>
  <c r="P141" i="16"/>
  <c r="Q141" i="16"/>
  <c r="Q142" i="16"/>
  <c r="P142" i="16"/>
  <c r="O142" i="16"/>
  <c r="N142" i="16"/>
  <c r="O141" i="16"/>
  <c r="N144" i="16"/>
  <c r="P144" i="16"/>
  <c r="Q144" i="16"/>
  <c r="Q145" i="16"/>
  <c r="P145" i="16"/>
  <c r="O145" i="16"/>
  <c r="N145" i="16"/>
  <c r="O144" i="16"/>
  <c r="N147" i="16"/>
  <c r="P147" i="16"/>
  <c r="Q147" i="16"/>
  <c r="Q148" i="16"/>
  <c r="P148" i="16"/>
  <c r="O148" i="16"/>
  <c r="N148" i="16"/>
  <c r="O147" i="16"/>
  <c r="N150" i="16"/>
  <c r="P150" i="16"/>
  <c r="Q150" i="16"/>
  <c r="Q151" i="16"/>
  <c r="P151" i="16"/>
  <c r="O151" i="16"/>
  <c r="N151" i="16"/>
  <c r="O150" i="16"/>
  <c r="N153" i="16"/>
  <c r="P153" i="16"/>
  <c r="Q153" i="16"/>
  <c r="Q154" i="16"/>
  <c r="P154" i="16"/>
  <c r="O154" i="16"/>
  <c r="N154" i="16"/>
  <c r="O153" i="16"/>
  <c r="N156" i="16"/>
  <c r="P156" i="16"/>
  <c r="Q156" i="16"/>
  <c r="Q157" i="16"/>
  <c r="P157" i="16"/>
  <c r="O157" i="16"/>
  <c r="N157" i="16"/>
  <c r="O156" i="16"/>
  <c r="N159" i="16"/>
  <c r="P159" i="16"/>
  <c r="Q159" i="16"/>
  <c r="Q160" i="16"/>
  <c r="P160" i="16"/>
  <c r="O160" i="16"/>
  <c r="N160" i="16"/>
  <c r="O159" i="16"/>
  <c r="N162" i="16"/>
  <c r="P162" i="16"/>
  <c r="Q162" i="16"/>
  <c r="Q163" i="16"/>
  <c r="P163" i="16"/>
  <c r="O163" i="16"/>
  <c r="N163" i="16"/>
  <c r="O162" i="16"/>
  <c r="N165" i="16"/>
  <c r="P165" i="16"/>
  <c r="Q165" i="16"/>
  <c r="Q166" i="16"/>
  <c r="P166" i="16"/>
  <c r="O166" i="16"/>
  <c r="N166" i="16"/>
  <c r="O165" i="16"/>
  <c r="N168" i="16"/>
  <c r="P168" i="16"/>
  <c r="Q168" i="16"/>
  <c r="Q169" i="16"/>
  <c r="P169" i="16"/>
  <c r="O169" i="16"/>
  <c r="N169" i="16"/>
  <c r="O168" i="16"/>
  <c r="N15" i="16"/>
  <c r="P15" i="16"/>
  <c r="P16" i="16"/>
  <c r="Q15" i="16"/>
  <c r="O15" i="16"/>
  <c r="N16" i="16"/>
  <c r="O16" i="16"/>
  <c r="Q16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1" authorId="0" shapeId="0" xr:uid="{AFAA15C1-A7C6-4335-8962-CAA9E7829961}">
      <text>
        <r>
          <rPr>
            <sz val="9"/>
            <color indexed="81"/>
            <rFont val="MS P ゴシック"/>
            <family val="3"/>
            <charset val="128"/>
          </rPr>
          <t>取得計画か実績報告かを選択</t>
        </r>
      </text>
    </comment>
    <comment ref="J6" authorId="0" shapeId="0" xr:uid="{D96654D5-C4A4-43A5-9609-BE3574166652}">
      <text>
        <r>
          <rPr>
            <sz val="9"/>
            <color indexed="81"/>
            <rFont val="MS P ゴシック"/>
            <family val="3"/>
            <charset val="128"/>
          </rPr>
          <t>施工開始日・施工完了日を入力すると、カレンダーに反映されます。
工期のうち、</t>
        </r>
        <r>
          <rPr>
            <b/>
            <u/>
            <sz val="10"/>
            <color indexed="81"/>
            <rFont val="MS P ゴシック"/>
            <family val="3"/>
            <charset val="128"/>
          </rPr>
          <t>準備期間と後片付け期間を除いた期間</t>
        </r>
        <r>
          <rPr>
            <sz val="9"/>
            <color indexed="81"/>
            <rFont val="MS P ゴシック"/>
            <family val="3"/>
            <charset val="128"/>
          </rPr>
          <t>を入力してください。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1" authorId="0" shapeId="0" xr:uid="{FFA6C17A-0705-4BE0-8F47-EAB357775946}">
      <text>
        <r>
          <rPr>
            <sz val="9"/>
            <color indexed="81"/>
            <rFont val="MS P ゴシック"/>
            <family val="3"/>
            <charset val="128"/>
          </rPr>
          <t>取得計画か実績報告かを選択</t>
        </r>
      </text>
    </comment>
    <comment ref="J6" authorId="0" shapeId="0" xr:uid="{76F710FA-AD64-4A3C-866D-D67064124109}">
      <text>
        <r>
          <rPr>
            <sz val="9"/>
            <color indexed="81"/>
            <rFont val="MS P ゴシック"/>
            <family val="3"/>
            <charset val="128"/>
          </rPr>
          <t>施工開始日・施工完了日を入力すると、カレンダーに反映されます。
工期のうち、</t>
        </r>
        <r>
          <rPr>
            <b/>
            <u/>
            <sz val="10"/>
            <color indexed="81"/>
            <rFont val="MS P ゴシック"/>
            <family val="3"/>
            <charset val="128"/>
          </rPr>
          <t>準備期間と後片付け期間を除いた期間</t>
        </r>
        <r>
          <rPr>
            <sz val="9"/>
            <color indexed="81"/>
            <rFont val="MS P ゴシック"/>
            <family val="3"/>
            <charset val="128"/>
          </rPr>
          <t>を入力してください。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<sst xmlns="http://schemas.openxmlformats.org/spreadsheetml/2006/main" count="1138" uniqueCount="75">
  <si>
    <t>日</t>
    <rPh sb="0" eb="1">
      <t>ニチ</t>
    </rPh>
    <phoneticPr fontId="2"/>
  </si>
  <si>
    <t>日付</t>
    <rPh sb="0" eb="2">
      <t>ヒヅケ</t>
    </rPh>
    <phoneticPr fontId="2"/>
  </si>
  <si>
    <t>備考</t>
    <rPh sb="0" eb="2">
      <t>ビコウ</t>
    </rPh>
    <phoneticPr fontId="2"/>
  </si>
  <si>
    <t>日数</t>
    <rPh sb="0" eb="2">
      <t>ニッスウ</t>
    </rPh>
    <phoneticPr fontId="2"/>
  </si>
  <si>
    <t>対象外</t>
    <rPh sb="0" eb="3">
      <t>タイショウガイ</t>
    </rPh>
    <phoneticPr fontId="2"/>
  </si>
  <si>
    <t>計</t>
    <rPh sb="0" eb="1">
      <t>ケイ</t>
    </rPh>
    <phoneticPr fontId="2"/>
  </si>
  <si>
    <t>工事名：</t>
    <rPh sb="0" eb="3">
      <t>コウジメイ</t>
    </rPh>
    <phoneticPr fontId="2"/>
  </si>
  <si>
    <t>受注者：</t>
    <rPh sb="0" eb="3">
      <t>ジュチュウシャ</t>
    </rPh>
    <phoneticPr fontId="2"/>
  </si>
  <si>
    <t>○○○○工事</t>
    <rPh sb="4" eb="6">
      <t>コウジ</t>
    </rPh>
    <phoneticPr fontId="2"/>
  </si>
  <si>
    <t>工　期：</t>
    <rPh sb="0" eb="1">
      <t>コウ</t>
    </rPh>
    <rPh sb="2" eb="3">
      <t>キ</t>
    </rPh>
    <phoneticPr fontId="2"/>
  </si>
  <si>
    <t>形　式：</t>
    <rPh sb="0" eb="1">
      <t>カタチ</t>
    </rPh>
    <rPh sb="2" eb="3">
      <t>シキ</t>
    </rPh>
    <phoneticPr fontId="2"/>
  </si>
  <si>
    <t>※備考欄に、施工開始日、施工完了日を記載すること。</t>
    <rPh sb="1" eb="4">
      <t>ビコウラン</t>
    </rPh>
    <rPh sb="6" eb="11">
      <t>セコウカイシビ</t>
    </rPh>
    <rPh sb="12" eb="17">
      <t>セコウカンリョウビ</t>
    </rPh>
    <rPh sb="18" eb="20">
      <t>キサイ</t>
    </rPh>
    <phoneticPr fontId="2"/>
  </si>
  <si>
    <t>20○年○月○日～20○年○月○日</t>
    <rPh sb="3" eb="4">
      <t>ネン</t>
    </rPh>
    <rPh sb="5" eb="6">
      <t>ガツ</t>
    </rPh>
    <rPh sb="7" eb="8">
      <t>ニチ</t>
    </rPh>
    <rPh sb="12" eb="13">
      <t>ネン</t>
    </rPh>
    <rPh sb="14" eb="15">
      <t>ガツ</t>
    </rPh>
    <rPh sb="16" eb="17">
      <t>ニチ</t>
    </rPh>
    <phoneticPr fontId="2"/>
  </si>
  <si>
    <t>日付</t>
    <phoneticPr fontId="2"/>
  </si>
  <si>
    <t>施工開始日</t>
    <rPh sb="0" eb="5">
      <t>セコウカイシビ</t>
    </rPh>
    <phoneticPr fontId="2"/>
  </si>
  <si>
    <t>国民の祝日・休日月日</t>
  </si>
  <si>
    <t>国民の祝日・休日名称</t>
  </si>
  <si>
    <t>施工完了日</t>
    <rPh sb="0" eb="2">
      <t>セコウ</t>
    </rPh>
    <rPh sb="2" eb="4">
      <t>カンリョウ</t>
    </rPh>
    <rPh sb="4" eb="5">
      <t>ビ</t>
    </rPh>
    <phoneticPr fontId="2"/>
  </si>
  <si>
    <t>年月日</t>
    <rPh sb="0" eb="3">
      <t>ネンガッピ</t>
    </rPh>
    <phoneticPr fontId="2"/>
  </si>
  <si>
    <t>月</t>
    <rPh sb="0" eb="1">
      <t>ツキ</t>
    </rPh>
    <phoneticPr fontId="2"/>
  </si>
  <si>
    <t>日付行</t>
    <rPh sb="0" eb="2">
      <t>ヒヅケ</t>
    </rPh>
    <rPh sb="2" eb="3">
      <t>ギョウ</t>
    </rPh>
    <phoneticPr fontId="2"/>
  </si>
  <si>
    <t>対象期間</t>
  </si>
  <si>
    <t>対象期間</t>
    <rPh sb="0" eb="2">
      <t>タイショウ</t>
    </rPh>
    <rPh sb="2" eb="4">
      <t>キカン</t>
    </rPh>
    <phoneticPr fontId="2"/>
  </si>
  <si>
    <t>掲載行</t>
    <rPh sb="0" eb="2">
      <t>ケイサイ</t>
    </rPh>
    <rPh sb="2" eb="3">
      <t>ギョウ</t>
    </rPh>
    <phoneticPr fontId="2"/>
  </si>
  <si>
    <t>達成状況</t>
    <rPh sb="0" eb="2">
      <t>タッセイ</t>
    </rPh>
    <rPh sb="2" eb="4">
      <t>ジョウキョウ</t>
    </rPh>
    <phoneticPr fontId="2"/>
  </si>
  <si>
    <t/>
  </si>
  <si>
    <t>※出典：内閣府下記Webより</t>
    <rPh sb="1" eb="3">
      <t>シュッテン</t>
    </rPh>
    <rPh sb="4" eb="7">
      <t>ナイカクフ</t>
    </rPh>
    <rPh sb="7" eb="9">
      <t>カキ</t>
    </rPh>
    <phoneticPr fontId="2"/>
  </si>
  <si>
    <t>https://www8.cao.go.jp/chosei/shukujitsu/gaiyou.html</t>
    <phoneticPr fontId="2"/>
  </si>
  <si>
    <t>月単位の週休２日制工事</t>
    <phoneticPr fontId="2"/>
  </si>
  <si>
    <t>月単位週休２日</t>
    <rPh sb="0" eb="3">
      <t>ツキタンイ</t>
    </rPh>
    <rPh sb="3" eb="5">
      <t>シュウキュウ</t>
    </rPh>
    <rPh sb="6" eb="7">
      <t>ニチ</t>
    </rPh>
    <phoneticPr fontId="2"/>
  </si>
  <si>
    <t>完全週休２日</t>
    <rPh sb="0" eb="4">
      <t>カンゼンシュウキュウ</t>
    </rPh>
    <rPh sb="5" eb="6">
      <t>ニチ</t>
    </rPh>
    <phoneticPr fontId="2"/>
  </si>
  <si>
    <t>完全週休２日
実施有無</t>
    <rPh sb="0" eb="4">
      <t>カンゼンシュウキュウ</t>
    </rPh>
    <rPh sb="5" eb="6">
      <t>ニチ</t>
    </rPh>
    <rPh sb="7" eb="9">
      <t>ジッシ</t>
    </rPh>
    <rPh sb="9" eb="11">
      <t>ウム</t>
    </rPh>
    <phoneticPr fontId="2"/>
  </si>
  <si>
    <t>月単位の週休２日</t>
    <rPh sb="0" eb="3">
      <t>ツキタンイ</t>
    </rPh>
    <rPh sb="4" eb="6">
      <t>シュウキュウ</t>
    </rPh>
    <rPh sb="7" eb="8">
      <t>ニチ</t>
    </rPh>
    <phoneticPr fontId="2"/>
  </si>
  <si>
    <t>〇</t>
  </si>
  <si>
    <t>月単位の週休２日
実施有無</t>
  </si>
  <si>
    <t>×</t>
  </si>
  <si>
    <t>※不要な行は削除せず、非表示とすること。</t>
    <rPh sb="1" eb="3">
      <t>フヨウ</t>
    </rPh>
    <rPh sb="4" eb="5">
      <t>ギョウ</t>
    </rPh>
    <rPh sb="6" eb="8">
      <t>サクジョ</t>
    </rPh>
    <rPh sb="11" eb="14">
      <t>ヒヒョウジ</t>
    </rPh>
    <phoneticPr fontId="2"/>
  </si>
  <si>
    <t>通期の週休２日</t>
    <rPh sb="0" eb="2">
      <t>ツウキ</t>
    </rPh>
    <rPh sb="3" eb="5">
      <t>シュウキュウ</t>
    </rPh>
    <rPh sb="6" eb="7">
      <t>ニチ</t>
    </rPh>
    <phoneticPr fontId="2"/>
  </si>
  <si>
    <t>通期の週休２日制工事</t>
    <rPh sb="0" eb="2">
      <t>ツウキ</t>
    </rPh>
    <phoneticPr fontId="2"/>
  </si>
  <si>
    <t>完全週休２日（土日）制工事</t>
    <rPh sb="7" eb="9">
      <t>ドニチ</t>
    </rPh>
    <phoneticPr fontId="2"/>
  </si>
  <si>
    <t>○○株式会社</t>
    <rPh sb="2" eb="6">
      <t>カブシキガイシャ</t>
    </rPh>
    <phoneticPr fontId="2"/>
  </si>
  <si>
    <t>土日</t>
    <rPh sb="0" eb="2">
      <t>ドニチ</t>
    </rPh>
    <phoneticPr fontId="2"/>
  </si>
  <si>
    <t>完全週休２日（土日）</t>
    <rPh sb="0" eb="2">
      <t>カンゼン</t>
    </rPh>
    <rPh sb="2" eb="4">
      <t>シュウキュウ</t>
    </rPh>
    <rPh sb="5" eb="6">
      <t>ニチ</t>
    </rPh>
    <rPh sb="7" eb="9">
      <t>ドニチ</t>
    </rPh>
    <phoneticPr fontId="2"/>
  </si>
  <si>
    <t>閉所取得計画表　・　実施状況報告書</t>
  </si>
  <si>
    <t>閉所日数</t>
    <phoneticPr fontId="2"/>
  </si>
  <si>
    <t>閉所状況</t>
    <phoneticPr fontId="2"/>
  </si>
  <si>
    <t>※閉所の例は次のとおり</t>
    <rPh sb="4" eb="5">
      <t>レイ</t>
    </rPh>
    <rPh sb="6" eb="7">
      <t>ツギ</t>
    </rPh>
    <phoneticPr fontId="2"/>
  </si>
  <si>
    <t>　　・休日閉所：国民の祝日による閉所</t>
    <rPh sb="3" eb="5">
      <t>キュウジツ</t>
    </rPh>
    <rPh sb="8" eb="10">
      <t>コクミン</t>
    </rPh>
    <rPh sb="11" eb="13">
      <t>シュクジツ</t>
    </rPh>
    <phoneticPr fontId="2"/>
  </si>
  <si>
    <t>　　・雨天閉所：雨天による閉所</t>
    <rPh sb="3" eb="5">
      <t>ウテン</t>
    </rPh>
    <rPh sb="8" eb="10">
      <t>ウテン</t>
    </rPh>
    <phoneticPr fontId="2"/>
  </si>
  <si>
    <t>　　・振替閉所：地元条件等により土、日、祝日を振り替えて取得した閉所</t>
    <rPh sb="3" eb="5">
      <t>フリカエ</t>
    </rPh>
    <rPh sb="8" eb="10">
      <t>ジモト</t>
    </rPh>
    <rPh sb="10" eb="12">
      <t>ジョウケン</t>
    </rPh>
    <rPh sb="12" eb="13">
      <t>トウ</t>
    </rPh>
    <rPh sb="16" eb="17">
      <t>ド</t>
    </rPh>
    <rPh sb="18" eb="19">
      <t>ニチ</t>
    </rPh>
    <rPh sb="20" eb="22">
      <t>シュクジツ</t>
    </rPh>
    <rPh sb="23" eb="24">
      <t>フ</t>
    </rPh>
    <rPh sb="25" eb="26">
      <t>カ</t>
    </rPh>
    <rPh sb="28" eb="30">
      <t>シュトク</t>
    </rPh>
    <phoneticPr fontId="2"/>
  </si>
  <si>
    <t>　　・閉所：土・日及び上記以外の閉所</t>
    <rPh sb="6" eb="7">
      <t>ド</t>
    </rPh>
    <rPh sb="8" eb="9">
      <t>ニチ</t>
    </rPh>
    <rPh sb="9" eb="10">
      <t>オヨ</t>
    </rPh>
    <rPh sb="11" eb="13">
      <t>ジョウキ</t>
    </rPh>
    <rPh sb="13" eb="15">
      <t>イガイ</t>
    </rPh>
    <phoneticPr fontId="2"/>
  </si>
  <si>
    <t>振替閉所</t>
  </si>
  <si>
    <t>振替閉所</t>
    <phoneticPr fontId="2"/>
  </si>
  <si>
    <t>閉所日</t>
  </si>
  <si>
    <t>閉所</t>
  </si>
  <si>
    <t>閉所</t>
    <phoneticPr fontId="2"/>
  </si>
  <si>
    <t>天候閉所</t>
    <rPh sb="0" eb="2">
      <t>テンコウ</t>
    </rPh>
    <phoneticPr fontId="2"/>
  </si>
  <si>
    <t>閉所実績</t>
    <phoneticPr fontId="2"/>
  </si>
  <si>
    <t>閉所日</t>
    <rPh sb="0" eb="2">
      <t>ヘイショ</t>
    </rPh>
    <rPh sb="2" eb="3">
      <t>ヒ</t>
    </rPh>
    <phoneticPr fontId="2"/>
  </si>
  <si>
    <t>閉所状況</t>
    <rPh sb="0" eb="2">
      <t>ヘイショ</t>
    </rPh>
    <rPh sb="2" eb="4">
      <t>ジョウキョウ</t>
    </rPh>
    <phoneticPr fontId="2"/>
  </si>
  <si>
    <t>土日数</t>
  </si>
  <si>
    <t>地元要件による</t>
    <rPh sb="0" eb="2">
      <t>ジモト</t>
    </rPh>
    <rPh sb="2" eb="4">
      <t>ヨウケン</t>
    </rPh>
    <phoneticPr fontId="2"/>
  </si>
  <si>
    <t>月単位の週休２日制工事　　</t>
  </si>
  <si>
    <t>1月目（4月7日～4月30日）</t>
  </si>
  <si>
    <t>2月目（5月1日～5月31日）</t>
  </si>
  <si>
    <t>3月目（6月1日～6月9日）</t>
  </si>
  <si>
    <t>3月（ ＝ 3月 ）
達成</t>
  </si>
  <si>
    <t>閉所16日／55日
（＝29％ ≧ 28.5％ ）
達成</t>
  </si>
  <si>
    <t>火</t>
    <rPh sb="0" eb="1">
      <t>ヒ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</si>
  <si>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</si>
  <si>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</si>
  <si>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</si>
  <si>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</si>
  <si>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8週（ ＜ 10週 ）
未達成</t>
    <phoneticPr fontId="2"/>
  </si>
  <si>
    <t>閉所取得計画表　・　実施状況報告書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</si>
</sst>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/&quot;d&quot;&quot;"/>
    <numFmt numFmtId="177" formatCode="[$-411]ge\.m\.d;@"/>
  </numFmts>
  <fonts count="20">
    <font>
      <sz val="11"/>
      <color theme="1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color theme="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9"/>
      <color theme="1"/>
      <name val="ＭＳ Ｐゴシック"/>
      <family val="3"/>
      <charset val="128"/>
    </font>
    <font>
      <b/>
      <u/>
      <sz val="10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rgb="FF0070C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3" fillId="0" borderId="1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4" fontId="3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right" vertical="center"/>
    </xf>
    <xf numFmtId="14" fontId="3" fillId="0" borderId="29" xfId="0" applyNumberFormat="1" applyFont="1" applyBorder="1" applyAlignment="1">
      <alignment horizontal="center" vertical="center"/>
    </xf>
    <xf numFmtId="0" fontId="11" fillId="0" borderId="0" xfId="0" applyFont="1">
      <alignment vertical="center"/>
    </xf>
    <xf numFmtId="177" fontId="0" fillId="0" borderId="0" xfId="0" applyNumberFormat="1">
      <alignment vertical="center"/>
    </xf>
    <xf numFmtId="177" fontId="0" fillId="0" borderId="35" xfId="0" applyNumberFormat="1" applyBorder="1">
      <alignment vertical="center"/>
    </xf>
    <xf numFmtId="0" fontId="0" fillId="0" borderId="36" xfId="0" applyBorder="1">
      <alignment vertical="center"/>
    </xf>
    <xf numFmtId="177" fontId="0" fillId="0" borderId="37" xfId="0" applyNumberFormat="1" applyBorder="1">
      <alignment vertical="center"/>
    </xf>
    <xf numFmtId="0" fontId="0" fillId="0" borderId="38" xfId="0" applyBorder="1">
      <alignment vertical="center"/>
    </xf>
    <xf numFmtId="14" fontId="0" fillId="0" borderId="0" xfId="0" applyNumberFormat="1">
      <alignment vertical="center"/>
    </xf>
    <xf numFmtId="177" fontId="0" fillId="6" borderId="33" xfId="0" applyNumberFormat="1" applyFill="1" applyBorder="1">
      <alignment vertical="center"/>
    </xf>
    <xf numFmtId="0" fontId="0" fillId="6" borderId="34" xfId="0" applyFill="1" applyBorder="1">
      <alignment vertical="center"/>
    </xf>
    <xf numFmtId="0" fontId="3" fillId="0" borderId="39" xfId="0" applyFont="1" applyBorder="1" applyAlignment="1">
      <alignment horizontal="center" vertical="center"/>
    </xf>
    <xf numFmtId="0" fontId="12" fillId="0" borderId="0" xfId="1">
      <alignment vertical="center"/>
    </xf>
    <xf numFmtId="0" fontId="1" fillId="0" borderId="0" xfId="0" applyFont="1" applyAlignment="1">
      <alignment horizontal="left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176" fontId="3" fillId="0" borderId="9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14" fontId="3" fillId="0" borderId="29" xfId="0" applyNumberFormat="1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17" fillId="0" borderId="39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3" fillId="0" borderId="21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8" xfId="0" applyFont="1" applyBorder="1">
      <alignment vertical="center"/>
    </xf>
    <xf numFmtId="0" fontId="11" fillId="0" borderId="0" xfId="0" applyFont="1" applyAlignment="1">
      <alignment horizontal="right" vertical="center"/>
    </xf>
    <xf numFmtId="0" fontId="3" fillId="0" borderId="4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18" fillId="0" borderId="4" xfId="0" applyFont="1" applyBorder="1" applyAlignment="1" applyProtection="1">
      <alignment horizontal="left" vertical="center"/>
      <protection locked="0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1" fillId="0" borderId="0" xfId="0" applyFont="1" applyAlignment="1" applyProtection="1">
      <alignment horizontal="left" vertical="center"/>
      <protection locked="0"/>
    </xf>
  </cellXfs>
  <cellStyles count="2">
    <cellStyle name="ハイパーリンク" xfId="1" builtinId="8"/>
    <cellStyle name="標準" xfId="0" builtinId="0"/>
  </cellStyles>
  <dxfs count="24">
    <dxf>
      <fill>
        <patternFill>
          <bgColor rgb="FFFFFF00"/>
        </patternFill>
      </fill>
    </dxf>
    <dxf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0" formatCode="General"/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5" tint="0.59996337778862885"/>
        </patternFill>
      </fill>
    </dxf>
    <dxf>
      <fill>
        <patternFill>
          <bgColor rgb="FFFFFFCC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ont>
        <color theme="0"/>
      </font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border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rgb="FFFFCCCC"/>
        </patternFill>
      </fill>
    </dxf>
    <dxf>
      <fill>
        <patternFill>
          <bgColor theme="5" tint="0.59996337778862885"/>
        </patternFill>
      </fill>
    </dxf>
    <dxf>
      <fill>
        <patternFill>
          <bgColor rgb="FFFFFFCC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FFCC99"/>
      <color rgb="FFFFFFCC"/>
      <color rgb="FFFFCCCC"/>
      <color rgb="FFFFCCFF"/>
      <color rgb="FFFF9999"/>
      <color rgb="FFFF9966"/>
      <color rgb="FFFFCC66"/>
      <color rgb="FFFF6D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600075</xdr:colOff>
      <xdr:row>0</xdr:row>
      <xdr:rowOff>228600</xdr:rowOff>
    </xdr:from>
    <xdr:to>
      <xdr:col>21</xdr:col>
      <xdr:colOff>457200</xdr:colOff>
      <xdr:row>4</xdr:row>
      <xdr:rowOff>152400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755F77AB-85C0-0FA1-5BA9-6612087B73C3}"/>
            </a:ext>
          </a:extLst>
        </xdr:cNvPr>
        <xdr:cNvSpPr/>
      </xdr:nvSpPr>
      <xdr:spPr>
        <a:xfrm>
          <a:off x="12687300" y="228600"/>
          <a:ext cx="1819275" cy="800100"/>
        </a:xfrm>
        <a:prstGeom prst="rect">
          <a:avLst/>
        </a:prstGeom>
        <a:ln w="57150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3600">
              <a:latin typeface="HGS創英角ｺﾞｼｯｸUB" panose="020B0900000000000000" pitchFamily="50" charset="-128"/>
              <a:ea typeface="HGS創英角ｺﾞｼｯｸUB" panose="020B0900000000000000" pitchFamily="50" charset="-128"/>
            </a:rPr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8.cao.go.jp/chosei/shukujitsu/gaiyou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06075-8F5E-4915-909C-622C04DA65FD}">
  <sheetPr>
    <pageSetUpPr fitToPage="1"/>
  </sheetPr>
  <dimension ref="B1:U178"/>
  <sheetViews>
    <sheetView showGridLines="0" tabSelected="1" zoomScaleNormal="100" zoomScaleSheetLayoutView="100" workbookViewId="0">
      <pane xSplit="1" ySplit="10" topLeftCell="B11" activePane="bottomRight" state="frozen"/>
      <selection activeCell="C6" sqref="C6:G6"/>
      <selection pane="topRight" activeCell="C6" sqref="C6:G6"/>
      <selection pane="bottomLeft" activeCell="C6" sqref="C6:G6"/>
      <selection pane="bottomRight" activeCell="J11" sqref="J11:J13"/>
    </sheetView>
  </sheetViews>
  <sheetFormatPr defaultRowHeight="12"/>
  <cols>
    <col min="1" max="1" width="2.5" style="6" customWidth="1"/>
    <col min="2" max="2" width="9" style="7"/>
    <col min="3" max="3" width="9.5" style="6" bestFit="1" customWidth="1"/>
    <col min="4" max="4" width="9" style="6"/>
    <col min="5" max="5" width="9.5" style="6" bestFit="1" customWidth="1"/>
    <col min="6" max="9" width="9" style="6"/>
    <col min="10" max="10" width="22.75" style="6" customWidth="1"/>
    <col min="11" max="12" width="9" style="6"/>
    <col min="13" max="13" width="11.625" style="6" customWidth="1"/>
    <col min="14" max="16" width="10.25" style="6" customWidth="1"/>
    <col min="17" max="17" width="14.375" style="6" bestFit="1" customWidth="1"/>
    <col min="18" max="19" width="10.125" style="6" hidden="1" customWidth="1"/>
    <col min="20" max="20" width="2.375" style="6" customWidth="1"/>
    <col min="21" max="16384" width="9" style="6"/>
  </cols>
  <sheetData>
    <row r="1" spans="2:21" ht="26.25" customHeight="1">
      <c r="B1" s="89" t="str">
        <f>C6&amp;"　　"</f>
        <v>完全週休２日（土日）制工事　　</v>
      </c>
      <c r="C1" s="89"/>
      <c r="D1" s="89"/>
      <c r="E1" s="89"/>
      <c r="F1" s="89"/>
      <c r="G1" s="89"/>
      <c r="H1" s="89"/>
      <c r="I1" s="89"/>
      <c r="J1" s="89"/>
      <c r="K1" s="123" t="s">
        <v>74</v>
      </c>
      <c r="L1" s="123"/>
      <c r="M1" s="123"/>
      <c r="N1" s="123"/>
      <c r="O1" s="123"/>
      <c r="P1" s="123"/>
      <c r="Q1" s="123"/>
      <c r="R1" s="123"/>
      <c r="S1" s="123"/>
      <c r="T1" s="22"/>
      <c r="U1" s="22"/>
    </row>
    <row r="2" spans="2:21" ht="14.25" customHeight="1">
      <c r="B2" s="8"/>
    </row>
    <row r="3" spans="2:21" ht="14.25" customHeight="1">
      <c r="B3" s="10" t="s">
        <v>6</v>
      </c>
      <c r="C3" s="104" t="s">
        <v>8</v>
      </c>
      <c r="D3" s="104"/>
      <c r="E3" s="104"/>
      <c r="F3" s="104"/>
      <c r="G3" s="104"/>
    </row>
    <row r="4" spans="2:21" ht="14.25" customHeight="1">
      <c r="B4" s="10" t="s">
        <v>9</v>
      </c>
      <c r="C4" s="105" t="s">
        <v>12</v>
      </c>
      <c r="D4" s="105"/>
      <c r="E4" s="105"/>
      <c r="F4" s="105"/>
      <c r="G4" s="105"/>
      <c r="H4" s="11"/>
    </row>
    <row r="5" spans="2:21" ht="14.25" customHeight="1" thickBot="1">
      <c r="B5" s="10" t="s">
        <v>7</v>
      </c>
      <c r="C5" s="104" t="s">
        <v>40</v>
      </c>
      <c r="D5" s="104"/>
      <c r="E5" s="104"/>
      <c r="F5" s="104"/>
      <c r="G5" s="104"/>
      <c r="H5" s="10"/>
    </row>
    <row r="6" spans="2:21" ht="14.25" customHeight="1" thickBot="1">
      <c r="B6" s="10" t="s">
        <v>10</v>
      </c>
      <c r="C6" s="106" t="s">
        <v>39</v>
      </c>
      <c r="D6" s="106"/>
      <c r="E6" s="106"/>
      <c r="F6" s="106"/>
      <c r="G6" s="106"/>
      <c r="H6" s="10"/>
      <c r="I6" s="10" t="s">
        <v>14</v>
      </c>
      <c r="J6" s="41">
        <v>46113</v>
      </c>
      <c r="N6" s="10"/>
      <c r="O6" s="10"/>
    </row>
    <row r="7" spans="2:21" ht="14.25" customHeight="1" thickBot="1">
      <c r="E7" s="19"/>
      <c r="F7" s="5"/>
      <c r="G7" s="5"/>
      <c r="H7" s="10"/>
      <c r="I7" s="10" t="s">
        <v>17</v>
      </c>
      <c r="J7" s="41">
        <v>46234</v>
      </c>
      <c r="N7" s="10"/>
      <c r="O7" s="10"/>
      <c r="T7" s="20"/>
    </row>
    <row r="8" spans="2:21" ht="11.25" customHeight="1">
      <c r="B8" s="107"/>
      <c r="C8" s="110" t="s">
        <v>19</v>
      </c>
      <c r="D8" s="110" t="s">
        <v>68</v>
      </c>
      <c r="E8" s="90" t="s">
        <v>69</v>
      </c>
      <c r="F8" s="90" t="s">
        <v>70</v>
      </c>
      <c r="G8" s="90" t="s">
        <v>71</v>
      </c>
      <c r="H8" s="93" t="s">
        <v>72</v>
      </c>
      <c r="I8" s="96" t="s">
        <v>0</v>
      </c>
      <c r="J8" s="99" t="s">
        <v>2</v>
      </c>
      <c r="K8" s="113" t="s">
        <v>42</v>
      </c>
      <c r="L8" s="114"/>
      <c r="M8" s="115"/>
      <c r="N8" s="60" t="s">
        <v>32</v>
      </c>
      <c r="O8" s="61"/>
      <c r="P8" s="61"/>
      <c r="Q8" s="62"/>
      <c r="R8" s="113" t="s">
        <v>37</v>
      </c>
      <c r="S8" s="115"/>
    </row>
    <row r="9" spans="2:21" ht="11.25" customHeight="1">
      <c r="B9" s="108"/>
      <c r="C9" s="111"/>
      <c r="D9" s="111"/>
      <c r="E9" s="91"/>
      <c r="F9" s="91"/>
      <c r="G9" s="91"/>
      <c r="H9" s="94"/>
      <c r="I9" s="97"/>
      <c r="J9" s="100"/>
      <c r="K9" s="116" t="s">
        <v>41</v>
      </c>
      <c r="L9" s="117"/>
      <c r="M9" s="118" t="s">
        <v>31</v>
      </c>
      <c r="N9" s="63"/>
      <c r="O9" s="64"/>
      <c r="P9" s="64"/>
      <c r="Q9" s="65"/>
      <c r="R9" s="56" t="s">
        <v>3</v>
      </c>
      <c r="S9" s="58" t="s">
        <v>44</v>
      </c>
    </row>
    <row r="10" spans="2:21" s="7" customFormat="1" ht="26.25" customHeight="1" thickBot="1">
      <c r="B10" s="109"/>
      <c r="C10" s="112"/>
      <c r="D10" s="112"/>
      <c r="E10" s="92"/>
      <c r="F10" s="92"/>
      <c r="G10" s="92"/>
      <c r="H10" s="95"/>
      <c r="I10" s="98"/>
      <c r="J10" s="101"/>
      <c r="K10" s="13" t="s">
        <v>3</v>
      </c>
      <c r="L10" s="14" t="s">
        <v>44</v>
      </c>
      <c r="M10" s="59"/>
      <c r="N10" s="66"/>
      <c r="O10" s="67"/>
      <c r="P10" s="67"/>
      <c r="Q10" s="68"/>
      <c r="R10" s="57"/>
      <c r="S10" s="59"/>
    </row>
    <row r="11" spans="2:21" s="7" customFormat="1" ht="18.75" customHeight="1" thickBot="1">
      <c r="B11" s="18" t="s">
        <v>1</v>
      </c>
      <c r="C11" s="36">
        <f>$J$6-(WEEKDAY($J$6)-2)</f>
        <v>46111</v>
      </c>
      <c r="D11" s="36">
        <f>C11+1</f>
        <v>46112</v>
      </c>
      <c r="E11" s="36">
        <f t="shared" ref="E11:I11" si="0">D11+1</f>
        <v>46113</v>
      </c>
      <c r="F11" s="36">
        <f t="shared" si="0"/>
        <v>46114</v>
      </c>
      <c r="G11" s="36">
        <f t="shared" si="0"/>
        <v>46115</v>
      </c>
      <c r="H11" s="36">
        <f t="shared" si="0"/>
        <v>46116</v>
      </c>
      <c r="I11" s="36">
        <f t="shared" si="0"/>
        <v>46117</v>
      </c>
      <c r="J11" s="102"/>
      <c r="K11" s="73">
        <f ca="1">IF(COUNTIFS(C11:I11,"&gt;="&amp;$J$6,C11:I11,"&lt;="&amp;$J$7)=0,"",COUNTIFS(カレンダー!$A:$A,"&gt;="&amp;_xlfn.MINIFS(C11:I11,C11:I11,"&gt;="&amp;$J$6,C11:I11,"&lt;="&amp;$J$7),カレンダー!$A:$A,"&lt;="&amp;_xlfn.MAXIFS(C11:I11,C11:I11,"&gt;="&amp;$J$6,C11:I11,"&lt;="&amp;$J$7),カレンダー!$K:$K,"休"))</f>
        <v>2</v>
      </c>
      <c r="L11" s="69">
        <f ca="1">IF(COUNTIFS(C11:I11,"&gt;="&amp;$J$6,C11:I11,"&lt;="&amp;$J$7)=0,"",COUNTIFS(カレンダー!$A:$A,"&gt;="&amp;_xlfn.MINIFS(C11:I11,C11:I11,"&gt;="&amp;$J$6,C11:I11,"&lt;="&amp;$J$7),カレンダー!$A:$A,"&lt;="&amp;_xlfn.MAXIFS(C11:I11,C11:I11,"&gt;="&amp;$J$6,C11:I11,"&lt;="&amp;$J$7),カレンダー!$C:$C,"*閉所*"))</f>
        <v>0</v>
      </c>
      <c r="M11" s="70" t="str">
        <f ca="1">IF(K11="","",IF(L11&gt;=K11,"〇","×"))</f>
        <v>×</v>
      </c>
      <c r="N11" s="82" t="str">
        <f ca="1">IF(COUNTIF(カレンダー!$I:$I,ROW())=0,"",_xlfn.XLOOKUP(ROW(),カレンダー!$I:$I,カレンダー!$J:$J))</f>
        <v>1月目（4月1日～4月30日）</v>
      </c>
      <c r="O11" s="83"/>
      <c r="P11" s="83"/>
      <c r="Q11" s="84"/>
      <c r="R11" s="51">
        <f ca="1">IF(K11="","",COUNTIFS(C11:I11,"&gt;="&amp;$J$6,C11:I11,"&lt;="&amp;$J$7,C12:I12,"&lt;&gt;対象外"))</f>
        <v>5</v>
      </c>
      <c r="S11" s="53">
        <f ca="1">IF(K11="","",L11)</f>
        <v>0</v>
      </c>
    </row>
    <row r="12" spans="2:21" s="7" customFormat="1" ht="26.25" customHeight="1" thickBot="1">
      <c r="B12" s="12" t="s">
        <v>45</v>
      </c>
      <c r="C12" s="42"/>
      <c r="D12" s="42"/>
      <c r="E12" s="42"/>
      <c r="F12" s="42"/>
      <c r="G12" s="42"/>
      <c r="H12" s="42"/>
      <c r="I12" s="42"/>
      <c r="J12" s="103"/>
      <c r="K12" s="74"/>
      <c r="L12" s="69"/>
      <c r="M12" s="71"/>
      <c r="N12" s="31" t="str">
        <f ca="1">IF(N11="","","閉所日")</f>
        <v>閉所日</v>
      </c>
      <c r="O12" s="7" t="str">
        <f ca="1">IF(N11="","","対象期間")</f>
        <v>対象期間</v>
      </c>
      <c r="P12" s="7" t="str">
        <f ca="1">IF(N11="","","土日数")</f>
        <v>土日数</v>
      </c>
      <c r="Q12" s="34" t="str">
        <f ca="1">IF(N11="","","月単位の週休２日"&amp;CHAR(10)&amp;"実施有無")</f>
        <v>月単位の週休２日
実施有無</v>
      </c>
      <c r="R12" s="52"/>
      <c r="S12" s="53"/>
    </row>
    <row r="13" spans="2:21" s="7" customFormat="1" ht="26.25" customHeight="1" thickBot="1">
      <c r="B13" s="16" t="s">
        <v>2</v>
      </c>
      <c r="C13" s="43"/>
      <c r="D13" s="43"/>
      <c r="E13" s="43"/>
      <c r="F13" s="43"/>
      <c r="G13" s="43"/>
      <c r="H13" s="43"/>
      <c r="I13" s="43"/>
      <c r="J13" s="103"/>
      <c r="K13" s="74"/>
      <c r="L13" s="69"/>
      <c r="M13" s="72"/>
      <c r="N13" s="45">
        <f ca="1">IF(N11="","",_xlfn.XLOOKUP(ROW()-2,カレンダー!$I:$I,カレンダー!$L:$L))</f>
        <v>0</v>
      </c>
      <c r="O13" s="46">
        <f ca="1">IF(N11="","",_xlfn.XLOOKUP(ROW()-2,カレンダー!$I:$I,カレンダー!$M:$M))</f>
        <v>30</v>
      </c>
      <c r="P13" s="46">
        <f ca="1">IF(N11="","",_xlfn.XLOOKUP(ROW()-2,カレンダー!$I:$I,カレンダー!$N:$N))</f>
        <v>8</v>
      </c>
      <c r="Q13" s="47" t="str">
        <f ca="1">IF(N11="","",_xlfn.XLOOKUP(ROW()-2,カレンダー!$I:$I,カレンダー!$O:$O))</f>
        <v>×</v>
      </c>
      <c r="R13" s="52"/>
      <c r="S13" s="53"/>
    </row>
    <row r="14" spans="2:21" s="7" customFormat="1" ht="18.75" customHeight="1" thickBot="1">
      <c r="B14" s="18" t="s">
        <v>13</v>
      </c>
      <c r="C14" s="36">
        <f>I11+1</f>
        <v>46118</v>
      </c>
      <c r="D14" s="36">
        <f>C14+1</f>
        <v>46119</v>
      </c>
      <c r="E14" s="36">
        <f t="shared" ref="E14:I14" si="1">D14+1</f>
        <v>46120</v>
      </c>
      <c r="F14" s="36">
        <f t="shared" si="1"/>
        <v>46121</v>
      </c>
      <c r="G14" s="36">
        <f t="shared" si="1"/>
        <v>46122</v>
      </c>
      <c r="H14" s="36">
        <f t="shared" si="1"/>
        <v>46123</v>
      </c>
      <c r="I14" s="36">
        <f t="shared" si="1"/>
        <v>46124</v>
      </c>
      <c r="J14" s="86"/>
      <c r="K14" s="73">
        <f ca="1">IF(COUNTIFS(C14:I14,"&gt;="&amp;$J$6,C14:I14,"&lt;="&amp;$J$7)=0,"",COUNTIFS(カレンダー!$A:$A,"&gt;="&amp;_xlfn.MINIFS(C14:I14,C14:I14,"&gt;="&amp;$J$6,C14:I14,"&lt;="&amp;$J$7),カレンダー!$A:$A,"&lt;="&amp;_xlfn.MAXIFS(C14:I14,C14:I14,"&gt;="&amp;$J$6,C14:I14,"&lt;="&amp;$J$7),カレンダー!$K:$K,"休"))</f>
        <v>2</v>
      </c>
      <c r="L14" s="69">
        <f ca="1">IF(COUNTIFS(C14:I14,"&gt;="&amp;$J$6,C14:I14,"&lt;="&amp;$J$7)=0,"",COUNTIFS(カレンダー!$A:$A,"&gt;="&amp;_xlfn.MINIFS(C14:I14,C14:I14,"&gt;="&amp;$J$6,C14:I14,"&lt;="&amp;$J$7),カレンダー!$A:$A,"&lt;="&amp;_xlfn.MAXIFS(C14:I14,C14:I14,"&gt;="&amp;$J$6,C14:I14,"&lt;="&amp;$J$7),カレンダー!$C:$C,"*閉所*"))</f>
        <v>0</v>
      </c>
      <c r="M14" s="70" t="str">
        <f ca="1">IF(K14="","",IF(L14&gt;=K14,"〇","×"))</f>
        <v>×</v>
      </c>
      <c r="N14" s="82" t="str">
        <f ca="1">IF(COUNTIF(カレンダー!$I:$I,ROW())=0,"",_xlfn.XLOOKUP(ROW(),カレンダー!$I:$I,カレンダー!$J:$J))</f>
        <v/>
      </c>
      <c r="O14" s="83"/>
      <c r="P14" s="83"/>
      <c r="Q14" s="84"/>
      <c r="R14" s="51">
        <f ca="1">IF(K14="","",COUNTIFS(C14:I14,"&gt;="&amp;$J$6,C14:I14,"&lt;="&amp;$J$7,C15:I15,"&lt;&gt;対象外"))</f>
        <v>7</v>
      </c>
      <c r="S14" s="53">
        <f t="shared" ref="S14" ca="1" si="2">IF(K14="","",L14)</f>
        <v>0</v>
      </c>
    </row>
    <row r="15" spans="2:21" s="7" customFormat="1" ht="26.25" customHeight="1" thickBot="1">
      <c r="B15" s="12" t="s">
        <v>45</v>
      </c>
      <c r="C15" s="42"/>
      <c r="D15" s="42"/>
      <c r="E15" s="42"/>
      <c r="F15" s="42"/>
      <c r="G15" s="42"/>
      <c r="H15" s="42"/>
      <c r="I15" s="42"/>
      <c r="J15" s="87"/>
      <c r="K15" s="74"/>
      <c r="L15" s="69"/>
      <c r="M15" s="71"/>
      <c r="N15" s="31" t="str">
        <f ca="1">IF(N14="","","閉所日")</f>
        <v/>
      </c>
      <c r="O15" s="7" t="str">
        <f ca="1">IF(N14="","","対象期間")</f>
        <v/>
      </c>
      <c r="P15" s="7" t="str">
        <f ca="1">IF(N14="","","土日数")</f>
        <v/>
      </c>
      <c r="Q15" s="34" t="str">
        <f ca="1">IF(N14="","","月単位の週休２日"&amp;CHAR(10)&amp;"実施有無")</f>
        <v/>
      </c>
      <c r="R15" s="52"/>
      <c r="S15" s="53"/>
    </row>
    <row r="16" spans="2:21" s="7" customFormat="1" ht="26.25" customHeight="1" thickBot="1">
      <c r="B16" s="17" t="s">
        <v>2</v>
      </c>
      <c r="C16" s="44"/>
      <c r="D16" s="44"/>
      <c r="E16" s="44"/>
      <c r="F16" s="44"/>
      <c r="G16" s="44"/>
      <c r="H16" s="44"/>
      <c r="I16" s="44"/>
      <c r="J16" s="88"/>
      <c r="K16" s="74"/>
      <c r="L16" s="69"/>
      <c r="M16" s="72"/>
      <c r="N16" s="45" t="str">
        <f ca="1">IF(N14="","",_xlfn.XLOOKUP(ROW()-2,カレンダー!$I:$I,カレンダー!$L:$L))</f>
        <v/>
      </c>
      <c r="O16" s="46" t="str">
        <f ca="1">IF(N14="","",_xlfn.XLOOKUP(ROW()-2,カレンダー!$I:$I,カレンダー!$M:$M))</f>
        <v/>
      </c>
      <c r="P16" s="46" t="str">
        <f ca="1">IF(N14="","",_xlfn.XLOOKUP(ROW()-2,カレンダー!$I:$I,カレンダー!$N:$N))</f>
        <v/>
      </c>
      <c r="Q16" s="47" t="str">
        <f ca="1">IF(N14="","",_xlfn.XLOOKUP(ROW()-2,カレンダー!$I:$I,カレンダー!$O:$O))</f>
        <v/>
      </c>
      <c r="R16" s="52"/>
      <c r="S16" s="53"/>
    </row>
    <row r="17" spans="2:19" s="7" customFormat="1" ht="18.75" customHeight="1" thickBot="1">
      <c r="B17" s="15" t="s">
        <v>1</v>
      </c>
      <c r="C17" s="39">
        <f>I14+1</f>
        <v>46125</v>
      </c>
      <c r="D17" s="39">
        <f>C17+1</f>
        <v>46126</v>
      </c>
      <c r="E17" s="39">
        <f t="shared" ref="E17:I17" si="3">D17+1</f>
        <v>46127</v>
      </c>
      <c r="F17" s="39">
        <f t="shared" si="3"/>
        <v>46128</v>
      </c>
      <c r="G17" s="39">
        <f t="shared" si="3"/>
        <v>46129</v>
      </c>
      <c r="H17" s="39">
        <f t="shared" si="3"/>
        <v>46130</v>
      </c>
      <c r="I17" s="39">
        <f t="shared" si="3"/>
        <v>46131</v>
      </c>
      <c r="J17" s="79"/>
      <c r="K17" s="73">
        <f ca="1">IF(COUNTIFS(C17:I17,"&gt;="&amp;$J$6,C17:I17,"&lt;="&amp;$J$7)=0,"",COUNTIFS(カレンダー!$A:$A,"&gt;="&amp;_xlfn.MINIFS(C17:I17,C17:I17,"&gt;="&amp;$J$6,C17:I17,"&lt;="&amp;$J$7),カレンダー!$A:$A,"&lt;="&amp;_xlfn.MAXIFS(C17:I17,C17:I17,"&gt;="&amp;$J$6,C17:I17,"&lt;="&amp;$J$7),カレンダー!$K:$K,"休"))</f>
        <v>2</v>
      </c>
      <c r="L17" s="69">
        <f ca="1">IF(COUNTIFS(C17:I17,"&gt;="&amp;$J$6,C17:I17,"&lt;="&amp;$J$7)=0,"",COUNTIFS(カレンダー!$A:$A,"&gt;="&amp;_xlfn.MINIFS(C17:I17,C17:I17,"&gt;="&amp;$J$6,C17:I17,"&lt;="&amp;$J$7),カレンダー!$A:$A,"&lt;="&amp;_xlfn.MAXIFS(C17:I17,C17:I17,"&gt;="&amp;$J$6,C17:I17,"&lt;="&amp;$J$7),カレンダー!$C:$C,"*閉所*"))</f>
        <v>0</v>
      </c>
      <c r="M17" s="70" t="str">
        <f ca="1">IF(K17="","",IF(L17&gt;=K17,"〇","×"))</f>
        <v>×</v>
      </c>
      <c r="N17" s="82" t="str">
        <f ca="1">IF(COUNTIF(カレンダー!$I:$I,ROW())=0,"",_xlfn.XLOOKUP(ROW(),カレンダー!$I:$I,カレンダー!$J:$J))</f>
        <v/>
      </c>
      <c r="O17" s="83"/>
      <c r="P17" s="83"/>
      <c r="Q17" s="84"/>
      <c r="R17" s="51">
        <f t="shared" ref="R17" ca="1" si="4">IF(K17="","",COUNTIFS(C17:I17,"&gt;="&amp;$J$6,C17:I17,"&lt;="&amp;$J$7,C18:I18,"&lt;&gt;対象外"))</f>
        <v>7</v>
      </c>
      <c r="S17" s="53">
        <f t="shared" ref="S17" ca="1" si="5">IF(K17="","",L17)</f>
        <v>0</v>
      </c>
    </row>
    <row r="18" spans="2:19" s="7" customFormat="1" ht="26.25" customHeight="1" thickBot="1">
      <c r="B18" s="12" t="s">
        <v>45</v>
      </c>
      <c r="C18" s="42"/>
      <c r="D18" s="42"/>
      <c r="E18" s="42"/>
      <c r="F18" s="42"/>
      <c r="G18" s="42"/>
      <c r="H18" s="42"/>
      <c r="I18" s="42"/>
      <c r="J18" s="80"/>
      <c r="K18" s="74"/>
      <c r="L18" s="69"/>
      <c r="M18" s="71"/>
      <c r="N18" s="31" t="str">
        <f ca="1">IF(N17="","","閉所日")</f>
        <v/>
      </c>
      <c r="O18" s="7" t="str">
        <f ca="1">IF(N17="","","対象期間")</f>
        <v/>
      </c>
      <c r="P18" s="7" t="str">
        <f ca="1">IF(N17="","","土日数")</f>
        <v/>
      </c>
      <c r="Q18" s="34" t="str">
        <f ca="1">IF(N17="","","月単位の週休２日"&amp;CHAR(10)&amp;"実施有無")</f>
        <v/>
      </c>
      <c r="R18" s="52"/>
      <c r="S18" s="53"/>
    </row>
    <row r="19" spans="2:19" s="7" customFormat="1" ht="26.25" customHeight="1" thickBot="1">
      <c r="B19" s="17" t="s">
        <v>2</v>
      </c>
      <c r="C19" s="44"/>
      <c r="D19" s="44"/>
      <c r="E19" s="44"/>
      <c r="F19" s="44"/>
      <c r="G19" s="44"/>
      <c r="H19" s="44"/>
      <c r="I19" s="44"/>
      <c r="J19" s="81"/>
      <c r="K19" s="74"/>
      <c r="L19" s="69"/>
      <c r="M19" s="72"/>
      <c r="N19" s="45" t="str">
        <f ca="1">IF(N17="","",_xlfn.XLOOKUP(ROW()-2,カレンダー!$I:$I,カレンダー!$L:$L))</f>
        <v/>
      </c>
      <c r="O19" s="46" t="str">
        <f ca="1">IF(N17="","",_xlfn.XLOOKUP(ROW()-2,カレンダー!$I:$I,カレンダー!$M:$M))</f>
        <v/>
      </c>
      <c r="P19" s="46" t="str">
        <f ca="1">IF(N17="","",_xlfn.XLOOKUP(ROW()-2,カレンダー!$I:$I,カレンダー!$N:$N))</f>
        <v/>
      </c>
      <c r="Q19" s="47" t="str">
        <f ca="1">IF(N17="","",_xlfn.XLOOKUP(ROW()-2,カレンダー!$I:$I,カレンダー!$O:$O))</f>
        <v/>
      </c>
      <c r="R19" s="52"/>
      <c r="S19" s="53"/>
    </row>
    <row r="20" spans="2:19" s="7" customFormat="1" ht="18.75" customHeight="1" thickBot="1">
      <c r="B20" s="18" t="s">
        <v>1</v>
      </c>
      <c r="C20" s="36">
        <f>I17+1</f>
        <v>46132</v>
      </c>
      <c r="D20" s="36">
        <f>C20+1</f>
        <v>46133</v>
      </c>
      <c r="E20" s="36">
        <f t="shared" ref="E20:I20" si="6">D20+1</f>
        <v>46134</v>
      </c>
      <c r="F20" s="36">
        <f t="shared" si="6"/>
        <v>46135</v>
      </c>
      <c r="G20" s="36">
        <f t="shared" si="6"/>
        <v>46136</v>
      </c>
      <c r="H20" s="36">
        <f t="shared" si="6"/>
        <v>46137</v>
      </c>
      <c r="I20" s="36">
        <f t="shared" si="6"/>
        <v>46138</v>
      </c>
      <c r="J20" s="79"/>
      <c r="K20" s="73">
        <f ca="1">IF(COUNTIFS(C20:I20,"&gt;="&amp;$J$6,C20:I20,"&lt;="&amp;$J$7)=0,"",COUNTIFS(カレンダー!$A:$A,"&gt;="&amp;_xlfn.MINIFS(C20:I20,C20:I20,"&gt;="&amp;$J$6,C20:I20,"&lt;="&amp;$J$7),カレンダー!$A:$A,"&lt;="&amp;_xlfn.MAXIFS(C20:I20,C20:I20,"&gt;="&amp;$J$6,C20:I20,"&lt;="&amp;$J$7),カレンダー!$K:$K,"休"))</f>
        <v>2</v>
      </c>
      <c r="L20" s="69">
        <f ca="1">IF(COUNTIFS(C20:I20,"&gt;="&amp;$J$6,C20:I20,"&lt;="&amp;$J$7)=0,"",COUNTIFS(カレンダー!$A:$A,"&gt;="&amp;_xlfn.MINIFS(C20:I20,C20:I20,"&gt;="&amp;$J$6,C20:I20,"&lt;="&amp;$J$7),カレンダー!$A:$A,"&lt;="&amp;_xlfn.MAXIFS(C20:I20,C20:I20,"&gt;="&amp;$J$6,C20:I20,"&lt;="&amp;$J$7),カレンダー!$C:$C,"*閉所*"))</f>
        <v>0</v>
      </c>
      <c r="M20" s="70" t="str">
        <f t="shared" ref="M20" ca="1" si="7">IF(K20="","",IF(L20&gt;=K20,"〇","×"))</f>
        <v>×</v>
      </c>
      <c r="N20" s="82" t="str">
        <f ca="1">IF(COUNTIF(カレンダー!$I:$I,ROW())=0,"",_xlfn.XLOOKUP(ROW(),カレンダー!$I:$I,カレンダー!$J:$J))</f>
        <v/>
      </c>
      <c r="O20" s="83"/>
      <c r="P20" s="83"/>
      <c r="Q20" s="84"/>
      <c r="R20" s="51">
        <f t="shared" ref="R20" ca="1" si="8">IF(K20="","",COUNTIFS(C20:I20,"&gt;="&amp;$J$6,C20:I20,"&lt;="&amp;$J$7,C21:I21,"&lt;&gt;対象外"))</f>
        <v>7</v>
      </c>
      <c r="S20" s="53">
        <f t="shared" ref="S20" ca="1" si="9">IF(K20="","",L20)</f>
        <v>0</v>
      </c>
    </row>
    <row r="21" spans="2:19" s="7" customFormat="1" ht="26.25" customHeight="1" thickBot="1">
      <c r="B21" s="12" t="s">
        <v>45</v>
      </c>
      <c r="C21" s="42"/>
      <c r="D21" s="42"/>
      <c r="E21" s="42"/>
      <c r="F21" s="42"/>
      <c r="G21" s="42"/>
      <c r="H21" s="42"/>
      <c r="I21" s="42"/>
      <c r="J21" s="80"/>
      <c r="K21" s="74"/>
      <c r="L21" s="69"/>
      <c r="M21" s="71"/>
      <c r="N21" s="31" t="str">
        <f ca="1">IF(N20="","","閉所日")</f>
        <v/>
      </c>
      <c r="O21" s="7" t="str">
        <f ca="1">IF(N20="","","対象期間")</f>
        <v/>
      </c>
      <c r="P21" s="7" t="str">
        <f ca="1">IF(N20="","","土日数")</f>
        <v/>
      </c>
      <c r="Q21" s="34" t="str">
        <f ca="1">IF(N20="","","月単位の週休２日"&amp;CHAR(10)&amp;"実施有無")</f>
        <v/>
      </c>
      <c r="R21" s="52"/>
      <c r="S21" s="53"/>
    </row>
    <row r="22" spans="2:19" s="7" customFormat="1" ht="26.25" customHeight="1" thickBot="1">
      <c r="B22" s="17" t="s">
        <v>2</v>
      </c>
      <c r="C22" s="44"/>
      <c r="D22" s="44"/>
      <c r="E22" s="44"/>
      <c r="F22" s="44"/>
      <c r="G22" s="44"/>
      <c r="H22" s="44"/>
      <c r="I22" s="44"/>
      <c r="J22" s="81"/>
      <c r="K22" s="74"/>
      <c r="L22" s="69"/>
      <c r="M22" s="72"/>
      <c r="N22" s="45" t="str">
        <f ca="1">IF(N20="","",_xlfn.XLOOKUP(ROW()-2,カレンダー!$I:$I,カレンダー!$L:$L))</f>
        <v/>
      </c>
      <c r="O22" s="46" t="str">
        <f ca="1">IF(N20="","",_xlfn.XLOOKUP(ROW()-2,カレンダー!$I:$I,カレンダー!$M:$M))</f>
        <v/>
      </c>
      <c r="P22" s="46" t="str">
        <f ca="1">IF(N20="","",_xlfn.XLOOKUP(ROW()-2,カレンダー!$I:$I,カレンダー!$N:$N))</f>
        <v/>
      </c>
      <c r="Q22" s="47" t="str">
        <f ca="1">IF(N20="","",_xlfn.XLOOKUP(ROW()-2,カレンダー!$I:$I,カレンダー!$O:$O))</f>
        <v/>
      </c>
      <c r="R22" s="52"/>
      <c r="S22" s="53"/>
    </row>
    <row r="23" spans="2:19" s="7" customFormat="1" ht="18.75" customHeight="1" thickBot="1">
      <c r="B23" s="15" t="s">
        <v>1</v>
      </c>
      <c r="C23" s="36">
        <f>I20+1</f>
        <v>46139</v>
      </c>
      <c r="D23" s="36">
        <f>C23+1</f>
        <v>46140</v>
      </c>
      <c r="E23" s="36">
        <f t="shared" ref="E23:I23" si="10">D23+1</f>
        <v>46141</v>
      </c>
      <c r="F23" s="36">
        <f t="shared" si="10"/>
        <v>46142</v>
      </c>
      <c r="G23" s="36">
        <f t="shared" si="10"/>
        <v>46143</v>
      </c>
      <c r="H23" s="36">
        <f t="shared" si="10"/>
        <v>46144</v>
      </c>
      <c r="I23" s="36">
        <f t="shared" si="10"/>
        <v>46145</v>
      </c>
      <c r="J23" s="79"/>
      <c r="K23" s="73">
        <f ca="1">IF(COUNTIFS(C23:I23,"&gt;="&amp;$J$6,C23:I23,"&lt;="&amp;$J$7)=0,"",COUNTIFS(カレンダー!$A:$A,"&gt;="&amp;_xlfn.MINIFS(C23:I23,C23:I23,"&gt;="&amp;$J$6,C23:I23,"&lt;="&amp;$J$7),カレンダー!$A:$A,"&lt;="&amp;_xlfn.MAXIFS(C23:I23,C23:I23,"&gt;="&amp;$J$6,C23:I23,"&lt;="&amp;$J$7),カレンダー!$K:$K,"休"))</f>
        <v>2</v>
      </c>
      <c r="L23" s="69">
        <f ca="1">IF(COUNTIFS(C23:I23,"&gt;="&amp;$J$6,C23:I23,"&lt;="&amp;$J$7)=0,"",COUNTIFS(カレンダー!$A:$A,"&gt;="&amp;_xlfn.MINIFS(C23:I23,C23:I23,"&gt;="&amp;$J$6,C23:I23,"&lt;="&amp;$J$7),カレンダー!$A:$A,"&lt;="&amp;_xlfn.MAXIFS(C23:I23,C23:I23,"&gt;="&amp;$J$6,C23:I23,"&lt;="&amp;$J$7),カレンダー!$C:$C,"*閉所*"))</f>
        <v>0</v>
      </c>
      <c r="M23" s="70" t="str">
        <f t="shared" ref="M23" ca="1" si="11">IF(K23="","",IF(L23&gt;=K23,"〇","×"))</f>
        <v>×</v>
      </c>
      <c r="N23" s="82" t="str">
        <f ca="1">IF(COUNTIF(カレンダー!$I:$I,ROW())=0,"",_xlfn.XLOOKUP(ROW(),カレンダー!$I:$I,カレンダー!$J:$J))</f>
        <v>2月目（5月1日～5月31日）</v>
      </c>
      <c r="O23" s="83"/>
      <c r="P23" s="83"/>
      <c r="Q23" s="84"/>
      <c r="R23" s="51">
        <f t="shared" ref="R23" ca="1" si="12">IF(K23="","",COUNTIFS(C23:I23,"&gt;="&amp;$J$6,C23:I23,"&lt;="&amp;$J$7,C24:I24,"&lt;&gt;対象外"))</f>
        <v>7</v>
      </c>
      <c r="S23" s="53">
        <f t="shared" ref="S23" ca="1" si="13">IF(K23="","",L23)</f>
        <v>0</v>
      </c>
    </row>
    <row r="24" spans="2:19" s="7" customFormat="1" ht="26.25" customHeight="1" thickBot="1">
      <c r="B24" s="12" t="s">
        <v>45</v>
      </c>
      <c r="C24" s="42"/>
      <c r="D24" s="42"/>
      <c r="E24" s="42"/>
      <c r="F24" s="42"/>
      <c r="G24" s="42"/>
      <c r="H24" s="42"/>
      <c r="I24" s="42"/>
      <c r="J24" s="80"/>
      <c r="K24" s="74"/>
      <c r="L24" s="69"/>
      <c r="M24" s="71"/>
      <c r="N24" s="31" t="str">
        <f ca="1">IF(N23="","","閉所日")</f>
        <v>閉所日</v>
      </c>
      <c r="O24" s="7" t="str">
        <f ca="1">IF(N23="","","対象期間")</f>
        <v>対象期間</v>
      </c>
      <c r="P24" s="7" t="str">
        <f ca="1">IF(N23="","","土日数")</f>
        <v>土日数</v>
      </c>
      <c r="Q24" s="34" t="str">
        <f ca="1">IF(N23="","","月単位の週休２日"&amp;CHAR(10)&amp;"実施有無")</f>
        <v>月単位の週休２日
実施有無</v>
      </c>
      <c r="R24" s="52"/>
      <c r="S24" s="53"/>
    </row>
    <row r="25" spans="2:19" s="7" customFormat="1" ht="26.25" customHeight="1" thickBot="1">
      <c r="B25" s="17" t="s">
        <v>2</v>
      </c>
      <c r="C25" s="44"/>
      <c r="D25" s="44"/>
      <c r="E25" s="44"/>
      <c r="F25" s="44"/>
      <c r="G25" s="44"/>
      <c r="H25" s="44"/>
      <c r="I25" s="44"/>
      <c r="J25" s="81"/>
      <c r="K25" s="74"/>
      <c r="L25" s="69"/>
      <c r="M25" s="72"/>
      <c r="N25" s="45">
        <f ca="1">IF(N23="","",_xlfn.XLOOKUP(ROW()-2,カレンダー!$I:$I,カレンダー!$L:$L))</f>
        <v>0</v>
      </c>
      <c r="O25" s="46">
        <f ca="1">IF(N23="","",_xlfn.XLOOKUP(ROW()-2,カレンダー!$I:$I,カレンダー!$M:$M))</f>
        <v>31</v>
      </c>
      <c r="P25" s="46">
        <f ca="1">IF(N23="","",_xlfn.XLOOKUP(ROW()-2,カレンダー!$I:$I,カレンダー!$N:$N))</f>
        <v>10</v>
      </c>
      <c r="Q25" s="47" t="str">
        <f ca="1">IF(N23="","",_xlfn.XLOOKUP(ROW()-2,カレンダー!$I:$I,カレンダー!$O:$O))</f>
        <v>×</v>
      </c>
      <c r="R25" s="52"/>
      <c r="S25" s="53"/>
    </row>
    <row r="26" spans="2:19" s="7" customFormat="1" ht="18.75" customHeight="1" thickBot="1">
      <c r="B26" s="18" t="s">
        <v>1</v>
      </c>
      <c r="C26" s="36">
        <f>I23+1</f>
        <v>46146</v>
      </c>
      <c r="D26" s="36">
        <f>C26+1</f>
        <v>46147</v>
      </c>
      <c r="E26" s="36">
        <f t="shared" ref="E26:I26" si="14">D26+1</f>
        <v>46148</v>
      </c>
      <c r="F26" s="36">
        <f t="shared" si="14"/>
        <v>46149</v>
      </c>
      <c r="G26" s="36">
        <f t="shared" si="14"/>
        <v>46150</v>
      </c>
      <c r="H26" s="36">
        <f t="shared" si="14"/>
        <v>46151</v>
      </c>
      <c r="I26" s="36">
        <f t="shared" si="14"/>
        <v>46152</v>
      </c>
      <c r="J26" s="79"/>
      <c r="K26" s="73">
        <f ca="1">IF(COUNTIFS(C26:I26,"&gt;="&amp;$J$6,C26:I26,"&lt;="&amp;$J$7)=0,"",COUNTIFS(カレンダー!$A:$A,"&gt;="&amp;_xlfn.MINIFS(C26:I26,C26:I26,"&gt;="&amp;$J$6,C26:I26,"&lt;="&amp;$J$7),カレンダー!$A:$A,"&lt;="&amp;_xlfn.MAXIFS(C26:I26,C26:I26,"&gt;="&amp;$J$6,C26:I26,"&lt;="&amp;$J$7),カレンダー!$K:$K,"休"))</f>
        <v>2</v>
      </c>
      <c r="L26" s="69">
        <f ca="1">IF(COUNTIFS(C26:I26,"&gt;="&amp;$J$6,C26:I26,"&lt;="&amp;$J$7)=0,"",COUNTIFS(カレンダー!$A:$A,"&gt;="&amp;_xlfn.MINIFS(C26:I26,C26:I26,"&gt;="&amp;$J$6,C26:I26,"&lt;="&amp;$J$7),カレンダー!$A:$A,"&lt;="&amp;_xlfn.MAXIFS(C26:I26,C26:I26,"&gt;="&amp;$J$6,C26:I26,"&lt;="&amp;$J$7),カレンダー!$C:$C,"*閉所*"))</f>
        <v>0</v>
      </c>
      <c r="M26" s="70" t="str">
        <f t="shared" ref="M26" ca="1" si="15">IF(K26="","",IF(L26&gt;=K26,"〇","×"))</f>
        <v>×</v>
      </c>
      <c r="N26" s="82" t="str">
        <f ca="1">IF(COUNTIF(カレンダー!$I:$I,ROW())=0,"",_xlfn.XLOOKUP(ROW(),カレンダー!$I:$I,カレンダー!$J:$J))</f>
        <v/>
      </c>
      <c r="O26" s="83"/>
      <c r="P26" s="83"/>
      <c r="Q26" s="84"/>
      <c r="R26" s="51">
        <f t="shared" ref="R26" ca="1" si="16">IF(K26="","",COUNTIFS(C26:I26,"&gt;="&amp;$J$6,C26:I26,"&lt;="&amp;$J$7,C27:I27,"&lt;&gt;対象外"))</f>
        <v>7</v>
      </c>
      <c r="S26" s="53">
        <f t="shared" ref="S26" ca="1" si="17">IF(K26="","",L26)</f>
        <v>0</v>
      </c>
    </row>
    <row r="27" spans="2:19" s="7" customFormat="1" ht="26.25" customHeight="1" thickBot="1">
      <c r="B27" s="12" t="s">
        <v>45</v>
      </c>
      <c r="C27" s="42"/>
      <c r="D27" s="42"/>
      <c r="E27" s="42"/>
      <c r="F27" s="42"/>
      <c r="G27" s="42"/>
      <c r="H27" s="42"/>
      <c r="I27" s="42"/>
      <c r="J27" s="80"/>
      <c r="K27" s="74"/>
      <c r="L27" s="69"/>
      <c r="M27" s="71"/>
      <c r="N27" s="31" t="str">
        <f ca="1">IF(N26="","","閉所日")</f>
        <v/>
      </c>
      <c r="O27" s="7" t="str">
        <f ca="1">IF(N26="","","対象期間")</f>
        <v/>
      </c>
      <c r="P27" s="7" t="str">
        <f ca="1">IF(N26="","","土日数")</f>
        <v/>
      </c>
      <c r="Q27" s="34" t="str">
        <f ca="1">IF(N26="","","月単位の週休２日"&amp;CHAR(10)&amp;"実施有無")</f>
        <v/>
      </c>
      <c r="R27" s="52"/>
      <c r="S27" s="53"/>
    </row>
    <row r="28" spans="2:19" s="7" customFormat="1" ht="26.25" customHeight="1" thickBot="1">
      <c r="B28" s="17" t="s">
        <v>2</v>
      </c>
      <c r="C28" s="44"/>
      <c r="D28" s="44"/>
      <c r="E28" s="44"/>
      <c r="F28" s="44"/>
      <c r="G28" s="44"/>
      <c r="H28" s="44"/>
      <c r="I28" s="44"/>
      <c r="J28" s="81"/>
      <c r="K28" s="74"/>
      <c r="L28" s="69"/>
      <c r="M28" s="72"/>
      <c r="N28" s="45" t="str">
        <f ca="1">IF(N26="","",_xlfn.XLOOKUP(ROW()-2,カレンダー!$I:$I,カレンダー!$L:$L))</f>
        <v/>
      </c>
      <c r="O28" s="46" t="str">
        <f ca="1">IF(N26="","",_xlfn.XLOOKUP(ROW()-2,カレンダー!$I:$I,カレンダー!$M:$M))</f>
        <v/>
      </c>
      <c r="P28" s="46" t="str">
        <f ca="1">IF(N26="","",_xlfn.XLOOKUP(ROW()-2,カレンダー!$I:$I,カレンダー!$N:$N))</f>
        <v/>
      </c>
      <c r="Q28" s="47" t="str">
        <f ca="1">IF(N26="","",_xlfn.XLOOKUP(ROW()-2,カレンダー!$I:$I,カレンダー!$O:$O))</f>
        <v/>
      </c>
      <c r="R28" s="52"/>
      <c r="S28" s="53"/>
    </row>
    <row r="29" spans="2:19" s="7" customFormat="1" ht="18.75" customHeight="1" thickBot="1">
      <c r="B29" s="18" t="s">
        <v>13</v>
      </c>
      <c r="C29" s="36">
        <f>I26+1</f>
        <v>46153</v>
      </c>
      <c r="D29" s="36">
        <f>C29+1</f>
        <v>46154</v>
      </c>
      <c r="E29" s="36">
        <f t="shared" ref="E29:I29" si="18">D29+1</f>
        <v>46155</v>
      </c>
      <c r="F29" s="36">
        <f t="shared" si="18"/>
        <v>46156</v>
      </c>
      <c r="G29" s="36">
        <f t="shared" si="18"/>
        <v>46157</v>
      </c>
      <c r="H29" s="36">
        <f t="shared" si="18"/>
        <v>46158</v>
      </c>
      <c r="I29" s="36">
        <f t="shared" si="18"/>
        <v>46159</v>
      </c>
      <c r="J29" s="79"/>
      <c r="K29" s="73">
        <f ca="1">IF(COUNTIFS(C29:I29,"&gt;="&amp;$J$6,C29:I29,"&lt;="&amp;$J$7)=0,"",COUNTIFS(カレンダー!$A:$A,"&gt;="&amp;_xlfn.MINIFS(C29:I29,C29:I29,"&gt;="&amp;$J$6,C29:I29,"&lt;="&amp;$J$7),カレンダー!$A:$A,"&lt;="&amp;_xlfn.MAXIFS(C29:I29,C29:I29,"&gt;="&amp;$J$6,C29:I29,"&lt;="&amp;$J$7),カレンダー!$K:$K,"休"))</f>
        <v>2</v>
      </c>
      <c r="L29" s="69">
        <f ca="1">IF(COUNTIFS(C29:I29,"&gt;="&amp;$J$6,C29:I29,"&lt;="&amp;$J$7)=0,"",COUNTIFS(カレンダー!$A:$A,"&gt;="&amp;_xlfn.MINIFS(C29:I29,C29:I29,"&gt;="&amp;$J$6,C29:I29,"&lt;="&amp;$J$7),カレンダー!$A:$A,"&lt;="&amp;_xlfn.MAXIFS(C29:I29,C29:I29,"&gt;="&amp;$J$6,C29:I29,"&lt;="&amp;$J$7),カレンダー!$C:$C,"*閉所*"))</f>
        <v>0</v>
      </c>
      <c r="M29" s="70" t="str">
        <f t="shared" ref="M29" ca="1" si="19">IF(K29="","",IF(L29&gt;=K29,"〇","×"))</f>
        <v>×</v>
      </c>
      <c r="N29" s="82" t="str">
        <f ca="1">IF(COUNTIF(カレンダー!$I:$I,ROW())=0,"",_xlfn.XLOOKUP(ROW(),カレンダー!$I:$I,カレンダー!$J:$J))</f>
        <v/>
      </c>
      <c r="O29" s="83"/>
      <c r="P29" s="83"/>
      <c r="Q29" s="84"/>
      <c r="R29" s="51">
        <f t="shared" ref="R29" ca="1" si="20">IF(K29="","",COUNTIFS(C29:I29,"&gt;="&amp;$J$6,C29:I29,"&lt;="&amp;$J$7,C30:I30,"&lt;&gt;対象外"))</f>
        <v>7</v>
      </c>
      <c r="S29" s="53">
        <f ca="1">IF(K29="","",L29)</f>
        <v>0</v>
      </c>
    </row>
    <row r="30" spans="2:19" s="7" customFormat="1" ht="26.25" customHeight="1" thickBot="1">
      <c r="B30" s="12" t="s">
        <v>45</v>
      </c>
      <c r="C30" s="42"/>
      <c r="D30" s="42"/>
      <c r="E30" s="42"/>
      <c r="F30" s="42"/>
      <c r="G30" s="42"/>
      <c r="H30" s="42"/>
      <c r="I30" s="42"/>
      <c r="J30" s="80"/>
      <c r="K30" s="74"/>
      <c r="L30" s="69"/>
      <c r="M30" s="71"/>
      <c r="N30" s="31" t="str">
        <f ca="1">IF(N29="","","閉所日")</f>
        <v/>
      </c>
      <c r="O30" s="7" t="str">
        <f ca="1">IF(N29="","","対象期間")</f>
        <v/>
      </c>
      <c r="P30" s="7" t="str">
        <f ca="1">IF(N29="","","土日数")</f>
        <v/>
      </c>
      <c r="Q30" s="34" t="str">
        <f ca="1">IF(N29="","","月単位の週休２日"&amp;CHAR(10)&amp;"実施有無")</f>
        <v/>
      </c>
      <c r="R30" s="52"/>
      <c r="S30" s="53"/>
    </row>
    <row r="31" spans="2:19" s="7" customFormat="1" ht="26.25" customHeight="1" thickBot="1">
      <c r="B31" s="17" t="s">
        <v>2</v>
      </c>
      <c r="C31" s="44"/>
      <c r="D31" s="44"/>
      <c r="E31" s="44"/>
      <c r="F31" s="44"/>
      <c r="G31" s="44"/>
      <c r="H31" s="44"/>
      <c r="I31" s="44"/>
      <c r="J31" s="81"/>
      <c r="K31" s="74"/>
      <c r="L31" s="69"/>
      <c r="M31" s="72"/>
      <c r="N31" s="45" t="str">
        <f ca="1">IF(N29="","",_xlfn.XLOOKUP(ROW()-2,カレンダー!$I:$I,カレンダー!$L:$L))</f>
        <v/>
      </c>
      <c r="O31" s="46" t="str">
        <f ca="1">IF(N29="","",_xlfn.XLOOKUP(ROW()-2,カレンダー!$I:$I,カレンダー!$M:$M))</f>
        <v/>
      </c>
      <c r="P31" s="46" t="str">
        <f ca="1">IF(N29="","",_xlfn.XLOOKUP(ROW()-2,カレンダー!$I:$I,カレンダー!$N:$N))</f>
        <v/>
      </c>
      <c r="Q31" s="47" t="str">
        <f ca="1">IF(N29="","",_xlfn.XLOOKUP(ROW()-2,カレンダー!$I:$I,カレンダー!$O:$O))</f>
        <v/>
      </c>
      <c r="R31" s="52"/>
      <c r="S31" s="53"/>
    </row>
    <row r="32" spans="2:19" s="7" customFormat="1" ht="18.75" customHeight="1" thickBot="1">
      <c r="B32" s="15" t="s">
        <v>1</v>
      </c>
      <c r="C32" s="36">
        <f>I29+1</f>
        <v>46160</v>
      </c>
      <c r="D32" s="36">
        <f>C32+1</f>
        <v>46161</v>
      </c>
      <c r="E32" s="36">
        <f t="shared" ref="E32:I32" si="21">D32+1</f>
        <v>46162</v>
      </c>
      <c r="F32" s="36">
        <f t="shared" si="21"/>
        <v>46163</v>
      </c>
      <c r="G32" s="36">
        <f t="shared" si="21"/>
        <v>46164</v>
      </c>
      <c r="H32" s="36">
        <f t="shared" si="21"/>
        <v>46165</v>
      </c>
      <c r="I32" s="36">
        <f t="shared" si="21"/>
        <v>46166</v>
      </c>
      <c r="J32" s="79"/>
      <c r="K32" s="73">
        <f ca="1">IF(COUNTIFS(C32:I32,"&gt;="&amp;$J$6,C32:I32,"&lt;="&amp;$J$7)=0,"",COUNTIFS(カレンダー!$A:$A,"&gt;="&amp;_xlfn.MINIFS(C32:I32,C32:I32,"&gt;="&amp;$J$6,C32:I32,"&lt;="&amp;$J$7),カレンダー!$A:$A,"&lt;="&amp;_xlfn.MAXIFS(C32:I32,C32:I32,"&gt;="&amp;$J$6,C32:I32,"&lt;="&amp;$J$7),カレンダー!$K:$K,"休"))</f>
        <v>2</v>
      </c>
      <c r="L32" s="69">
        <f ca="1">IF(COUNTIFS(C32:I32,"&gt;="&amp;$J$6,C32:I32,"&lt;="&amp;$J$7)=0,"",COUNTIFS(カレンダー!$A:$A,"&gt;="&amp;_xlfn.MINIFS(C32:I32,C32:I32,"&gt;="&amp;$J$6,C32:I32,"&lt;="&amp;$J$7),カレンダー!$A:$A,"&lt;="&amp;_xlfn.MAXIFS(C32:I32,C32:I32,"&gt;="&amp;$J$6,C32:I32,"&lt;="&amp;$J$7),カレンダー!$C:$C,"*閉所*"))</f>
        <v>0</v>
      </c>
      <c r="M32" s="70" t="str">
        <f t="shared" ref="M32" ca="1" si="22">IF(K32="","",IF(L32&gt;=K32,"〇","×"))</f>
        <v>×</v>
      </c>
      <c r="N32" s="82" t="str">
        <f ca="1">IF(COUNTIF(カレンダー!$I:$I,ROW())=0,"",_xlfn.XLOOKUP(ROW(),カレンダー!$I:$I,カレンダー!$J:$J))</f>
        <v/>
      </c>
      <c r="O32" s="83"/>
      <c r="P32" s="83"/>
      <c r="Q32" s="84"/>
      <c r="R32" s="51">
        <f t="shared" ref="R32" ca="1" si="23">IF(K32="","",COUNTIFS(C32:I32,"&gt;="&amp;$J$6,C32:I32,"&lt;="&amp;$J$7,C33:I33,"&lt;&gt;対象外"))</f>
        <v>7</v>
      </c>
      <c r="S32" s="53">
        <f t="shared" ref="S32" ca="1" si="24">IF(K32="","",L32)</f>
        <v>0</v>
      </c>
    </row>
    <row r="33" spans="2:19" s="7" customFormat="1" ht="26.25" customHeight="1" thickBot="1">
      <c r="B33" s="12" t="s">
        <v>45</v>
      </c>
      <c r="C33" s="42"/>
      <c r="D33" s="42"/>
      <c r="E33" s="42"/>
      <c r="F33" s="42"/>
      <c r="G33" s="42"/>
      <c r="H33" s="42"/>
      <c r="I33" s="42"/>
      <c r="J33" s="80"/>
      <c r="K33" s="74"/>
      <c r="L33" s="69"/>
      <c r="M33" s="71"/>
      <c r="N33" s="31" t="str">
        <f ca="1">IF(N32="","","閉所日")</f>
        <v/>
      </c>
      <c r="O33" s="7" t="str">
        <f ca="1">IF(N32="","","対象期間")</f>
        <v/>
      </c>
      <c r="P33" s="7" t="str">
        <f ca="1">IF(N32="","","土日数")</f>
        <v/>
      </c>
      <c r="Q33" s="34" t="str">
        <f ca="1">IF(N32="","","月単位の週休２日"&amp;CHAR(10)&amp;"実施有無")</f>
        <v/>
      </c>
      <c r="R33" s="52"/>
      <c r="S33" s="53"/>
    </row>
    <row r="34" spans="2:19" s="7" customFormat="1" ht="26.25" customHeight="1" thickBot="1">
      <c r="B34" s="17" t="s">
        <v>2</v>
      </c>
      <c r="C34" s="44"/>
      <c r="D34" s="44"/>
      <c r="E34" s="44"/>
      <c r="F34" s="44"/>
      <c r="G34" s="44"/>
      <c r="H34" s="44"/>
      <c r="I34" s="44"/>
      <c r="J34" s="81"/>
      <c r="K34" s="74"/>
      <c r="L34" s="69"/>
      <c r="M34" s="72"/>
      <c r="N34" s="45" t="str">
        <f ca="1">IF(N32="","",_xlfn.XLOOKUP(ROW()-2,カレンダー!$I:$I,カレンダー!$L:$L))</f>
        <v/>
      </c>
      <c r="O34" s="46" t="str">
        <f ca="1">IF(N32="","",_xlfn.XLOOKUP(ROW()-2,カレンダー!$I:$I,カレンダー!$M:$M))</f>
        <v/>
      </c>
      <c r="P34" s="46" t="str">
        <f ca="1">IF(N32="","",_xlfn.XLOOKUP(ROW()-2,カレンダー!$I:$I,カレンダー!$N:$N))</f>
        <v/>
      </c>
      <c r="Q34" s="47" t="str">
        <f ca="1">IF(N32="","",_xlfn.XLOOKUP(ROW()-2,カレンダー!$I:$I,カレンダー!$O:$O))</f>
        <v/>
      </c>
      <c r="R34" s="52"/>
      <c r="S34" s="53"/>
    </row>
    <row r="35" spans="2:19" s="7" customFormat="1" ht="18.75" customHeight="1" thickBot="1">
      <c r="B35" s="18" t="s">
        <v>1</v>
      </c>
      <c r="C35" s="36">
        <f>I32+1</f>
        <v>46167</v>
      </c>
      <c r="D35" s="36">
        <f>C35+1</f>
        <v>46168</v>
      </c>
      <c r="E35" s="36">
        <f t="shared" ref="E35:I35" si="25">D35+1</f>
        <v>46169</v>
      </c>
      <c r="F35" s="36">
        <f t="shared" si="25"/>
        <v>46170</v>
      </c>
      <c r="G35" s="36">
        <f t="shared" si="25"/>
        <v>46171</v>
      </c>
      <c r="H35" s="36">
        <f t="shared" si="25"/>
        <v>46172</v>
      </c>
      <c r="I35" s="36">
        <f t="shared" si="25"/>
        <v>46173</v>
      </c>
      <c r="J35" s="79"/>
      <c r="K35" s="73">
        <f ca="1">IF(COUNTIFS(C35:I35,"&gt;="&amp;$J$6,C35:I35,"&lt;="&amp;$J$7)=0,"",COUNTIFS(カレンダー!$A:$A,"&gt;="&amp;_xlfn.MINIFS(C35:I35,C35:I35,"&gt;="&amp;$J$6,C35:I35,"&lt;="&amp;$J$7),カレンダー!$A:$A,"&lt;="&amp;_xlfn.MAXIFS(C35:I35,C35:I35,"&gt;="&amp;$J$6,C35:I35,"&lt;="&amp;$J$7),カレンダー!$K:$K,"休"))</f>
        <v>2</v>
      </c>
      <c r="L35" s="69">
        <f ca="1">IF(COUNTIFS(C35:I35,"&gt;="&amp;$J$6,C35:I35,"&lt;="&amp;$J$7)=0,"",COUNTIFS(カレンダー!$A:$A,"&gt;="&amp;_xlfn.MINIFS(C35:I35,C35:I35,"&gt;="&amp;$J$6,C35:I35,"&lt;="&amp;$J$7),カレンダー!$A:$A,"&lt;="&amp;_xlfn.MAXIFS(C35:I35,C35:I35,"&gt;="&amp;$J$6,C35:I35,"&lt;="&amp;$J$7),カレンダー!$C:$C,"*閉所*"))</f>
        <v>0</v>
      </c>
      <c r="M35" s="70" t="str">
        <f t="shared" ref="M35" ca="1" si="26">IF(K35="","",IF(L35&gt;=K35,"〇","×"))</f>
        <v>×</v>
      </c>
      <c r="N35" s="82" t="str">
        <f ca="1">IF(COUNTIF(カレンダー!$I:$I,ROW())=0,"",_xlfn.XLOOKUP(ROW(),カレンダー!$I:$I,カレンダー!$J:$J))</f>
        <v/>
      </c>
      <c r="O35" s="83"/>
      <c r="P35" s="83"/>
      <c r="Q35" s="84"/>
      <c r="R35" s="51">
        <f t="shared" ref="R35" ca="1" si="27">IF(K35="","",COUNTIFS(C35:I35,"&gt;="&amp;$J$6,C35:I35,"&lt;="&amp;$J$7,C36:I36,"&lt;&gt;対象外"))</f>
        <v>7</v>
      </c>
      <c r="S35" s="53">
        <f t="shared" ref="S35" ca="1" si="28">IF(K35="","",L35)</f>
        <v>0</v>
      </c>
    </row>
    <row r="36" spans="2:19" s="7" customFormat="1" ht="26.25" customHeight="1" thickBot="1">
      <c r="B36" s="12" t="s">
        <v>45</v>
      </c>
      <c r="C36" s="42"/>
      <c r="D36" s="42"/>
      <c r="E36" s="42"/>
      <c r="F36" s="42"/>
      <c r="G36" s="42"/>
      <c r="H36" s="42"/>
      <c r="I36" s="42"/>
      <c r="J36" s="80"/>
      <c r="K36" s="74"/>
      <c r="L36" s="69"/>
      <c r="M36" s="71"/>
      <c r="N36" s="31" t="str">
        <f ca="1">IF(N35="","","閉所日")</f>
        <v/>
      </c>
      <c r="O36" s="7" t="str">
        <f ca="1">IF(N35="","","対象期間")</f>
        <v/>
      </c>
      <c r="P36" s="7" t="str">
        <f ca="1">IF(N35="","","土日数")</f>
        <v/>
      </c>
      <c r="Q36" s="34" t="str">
        <f ca="1">IF(N35="","","月単位の週休２日"&amp;CHAR(10)&amp;"実施有無")</f>
        <v/>
      </c>
      <c r="R36" s="52"/>
      <c r="S36" s="53"/>
    </row>
    <row r="37" spans="2:19" s="7" customFormat="1" ht="26.25" customHeight="1" thickBot="1">
      <c r="B37" s="17" t="s">
        <v>2</v>
      </c>
      <c r="C37" s="44"/>
      <c r="D37" s="44"/>
      <c r="E37" s="44"/>
      <c r="F37" s="44"/>
      <c r="G37" s="44"/>
      <c r="H37" s="44"/>
      <c r="I37" s="44"/>
      <c r="J37" s="81"/>
      <c r="K37" s="74"/>
      <c r="L37" s="69"/>
      <c r="M37" s="72"/>
      <c r="N37" s="45" t="str">
        <f ca="1">IF(N35="","",_xlfn.XLOOKUP(ROW()-2,カレンダー!$I:$I,カレンダー!$L:$L))</f>
        <v/>
      </c>
      <c r="O37" s="46" t="str">
        <f ca="1">IF(N35="","",_xlfn.XLOOKUP(ROW()-2,カレンダー!$I:$I,カレンダー!$M:$M))</f>
        <v/>
      </c>
      <c r="P37" s="46" t="str">
        <f ca="1">IF(N35="","",_xlfn.XLOOKUP(ROW()-2,カレンダー!$I:$I,カレンダー!$N:$N))</f>
        <v/>
      </c>
      <c r="Q37" s="47" t="str">
        <f ca="1">IF(N35="","",_xlfn.XLOOKUP(ROW()-2,カレンダー!$I:$I,カレンダー!$O:$O))</f>
        <v/>
      </c>
      <c r="R37" s="52"/>
      <c r="S37" s="53"/>
    </row>
    <row r="38" spans="2:19" s="7" customFormat="1" ht="18.75" customHeight="1" thickBot="1">
      <c r="B38" s="15" t="s">
        <v>1</v>
      </c>
      <c r="C38" s="36">
        <f>I35+1</f>
        <v>46174</v>
      </c>
      <c r="D38" s="36">
        <f>C38+1</f>
        <v>46175</v>
      </c>
      <c r="E38" s="36">
        <f t="shared" ref="E38:I38" si="29">D38+1</f>
        <v>46176</v>
      </c>
      <c r="F38" s="36">
        <f t="shared" si="29"/>
        <v>46177</v>
      </c>
      <c r="G38" s="36">
        <f t="shared" si="29"/>
        <v>46178</v>
      </c>
      <c r="H38" s="36">
        <f t="shared" si="29"/>
        <v>46179</v>
      </c>
      <c r="I38" s="36">
        <f t="shared" si="29"/>
        <v>46180</v>
      </c>
      <c r="J38" s="79"/>
      <c r="K38" s="73">
        <f ca="1">IF(COUNTIFS(C38:I38,"&gt;="&amp;$J$6,C38:I38,"&lt;="&amp;$J$7)=0,"",COUNTIFS(カレンダー!$A:$A,"&gt;="&amp;_xlfn.MINIFS(C38:I38,C38:I38,"&gt;="&amp;$J$6,C38:I38,"&lt;="&amp;$J$7),カレンダー!$A:$A,"&lt;="&amp;_xlfn.MAXIFS(C38:I38,C38:I38,"&gt;="&amp;$J$6,C38:I38,"&lt;="&amp;$J$7),カレンダー!$K:$K,"休"))</f>
        <v>2</v>
      </c>
      <c r="L38" s="69">
        <f ca="1">IF(COUNTIFS(C38:I38,"&gt;="&amp;$J$6,C38:I38,"&lt;="&amp;$J$7)=0,"",COUNTIFS(カレンダー!$A:$A,"&gt;="&amp;_xlfn.MINIFS(C38:I38,C38:I38,"&gt;="&amp;$J$6,C38:I38,"&lt;="&amp;$J$7),カレンダー!$A:$A,"&lt;="&amp;_xlfn.MAXIFS(C38:I38,C38:I38,"&gt;="&amp;$J$6,C38:I38,"&lt;="&amp;$J$7),カレンダー!$C:$C,"*閉所*"))</f>
        <v>0</v>
      </c>
      <c r="M38" s="70" t="str">
        <f t="shared" ref="M38" ca="1" si="30">IF(K38="","",IF(L38&gt;=K38,"〇","×"))</f>
        <v>×</v>
      </c>
      <c r="N38" s="82" t="str">
        <f ca="1">IF(COUNTIF(カレンダー!$I:$I,ROW())=0,"",_xlfn.XLOOKUP(ROW(),カレンダー!$I:$I,カレンダー!$J:$J))</f>
        <v>3月目（6月1日～6月30日）</v>
      </c>
      <c r="O38" s="83"/>
      <c r="P38" s="83"/>
      <c r="Q38" s="84"/>
      <c r="R38" s="51">
        <f t="shared" ref="R38" ca="1" si="31">IF(K38="","",COUNTIFS(C38:I38,"&gt;="&amp;$J$6,C38:I38,"&lt;="&amp;$J$7,C39:I39,"&lt;&gt;対象外"))</f>
        <v>7</v>
      </c>
      <c r="S38" s="53">
        <f t="shared" ref="S38" ca="1" si="32">IF(K38="","",L38)</f>
        <v>0</v>
      </c>
    </row>
    <row r="39" spans="2:19" s="7" customFormat="1" ht="26.25" customHeight="1" thickBot="1">
      <c r="B39" s="12" t="s">
        <v>45</v>
      </c>
      <c r="C39" s="42"/>
      <c r="D39" s="42"/>
      <c r="E39" s="42"/>
      <c r="F39" s="42"/>
      <c r="G39" s="42"/>
      <c r="H39" s="42"/>
      <c r="I39" s="42"/>
      <c r="J39" s="80"/>
      <c r="K39" s="74"/>
      <c r="L39" s="69"/>
      <c r="M39" s="71"/>
      <c r="N39" s="31" t="str">
        <f ca="1">IF(N38="","","閉所日")</f>
        <v>閉所日</v>
      </c>
      <c r="O39" s="7" t="str">
        <f ca="1">IF(N38="","","対象期間")</f>
        <v>対象期間</v>
      </c>
      <c r="P39" s="7" t="str">
        <f ca="1">IF(N38="","","土日数")</f>
        <v>土日数</v>
      </c>
      <c r="Q39" s="34" t="str">
        <f ca="1">IF(N38="","","月単位の週休２日"&amp;CHAR(10)&amp;"実施有無")</f>
        <v>月単位の週休２日
実施有無</v>
      </c>
      <c r="R39" s="52"/>
      <c r="S39" s="53"/>
    </row>
    <row r="40" spans="2:19" s="7" customFormat="1" ht="26.25" customHeight="1" thickBot="1">
      <c r="B40" s="17" t="s">
        <v>2</v>
      </c>
      <c r="C40" s="44"/>
      <c r="D40" s="44"/>
      <c r="E40" s="44"/>
      <c r="F40" s="44"/>
      <c r="G40" s="44"/>
      <c r="H40" s="44"/>
      <c r="I40" s="44"/>
      <c r="J40" s="81"/>
      <c r="K40" s="74"/>
      <c r="L40" s="69"/>
      <c r="M40" s="72"/>
      <c r="N40" s="45">
        <f ca="1">IF(N38="","",_xlfn.XLOOKUP(ROW()-2,カレンダー!$I:$I,カレンダー!$L:$L))</f>
        <v>0</v>
      </c>
      <c r="O40" s="46">
        <f ca="1">IF(N38="","",_xlfn.XLOOKUP(ROW()-2,カレンダー!$I:$I,カレンダー!$M:$M))</f>
        <v>30</v>
      </c>
      <c r="P40" s="46">
        <f ca="1">IF(N38="","",_xlfn.XLOOKUP(ROW()-2,カレンダー!$I:$I,カレンダー!$N:$N))</f>
        <v>8</v>
      </c>
      <c r="Q40" s="47" t="str">
        <f ca="1">IF(N38="","",_xlfn.XLOOKUP(ROW()-2,カレンダー!$I:$I,カレンダー!$O:$O))</f>
        <v>×</v>
      </c>
      <c r="R40" s="52"/>
      <c r="S40" s="53"/>
    </row>
    <row r="41" spans="2:19" s="7" customFormat="1" ht="18.75" customHeight="1" thickBot="1">
      <c r="B41" s="18" t="s">
        <v>13</v>
      </c>
      <c r="C41" s="36">
        <f>I38+1</f>
        <v>46181</v>
      </c>
      <c r="D41" s="36">
        <f>C41+1</f>
        <v>46182</v>
      </c>
      <c r="E41" s="36">
        <f t="shared" ref="E41:I41" si="33">D41+1</f>
        <v>46183</v>
      </c>
      <c r="F41" s="36">
        <f t="shared" si="33"/>
        <v>46184</v>
      </c>
      <c r="G41" s="36">
        <f t="shared" si="33"/>
        <v>46185</v>
      </c>
      <c r="H41" s="36">
        <f t="shared" si="33"/>
        <v>46186</v>
      </c>
      <c r="I41" s="36">
        <f t="shared" si="33"/>
        <v>46187</v>
      </c>
      <c r="J41" s="86"/>
      <c r="K41" s="73">
        <f ca="1">IF(COUNTIFS(C41:I41,"&gt;="&amp;$J$6,C41:I41,"&lt;="&amp;$J$7)=0,"",COUNTIFS(カレンダー!$A:$A,"&gt;="&amp;_xlfn.MINIFS(C41:I41,C41:I41,"&gt;="&amp;$J$6,C41:I41,"&lt;="&amp;$J$7),カレンダー!$A:$A,"&lt;="&amp;_xlfn.MAXIFS(C41:I41,C41:I41,"&gt;="&amp;$J$6,C41:I41,"&lt;="&amp;$J$7),カレンダー!$K:$K,"休"))</f>
        <v>2</v>
      </c>
      <c r="L41" s="69">
        <f ca="1">IF(COUNTIFS(C41:I41,"&gt;="&amp;$J$6,C41:I41,"&lt;="&amp;$J$7)=0,"",COUNTIFS(カレンダー!$A:$A,"&gt;="&amp;_xlfn.MINIFS(C41:I41,C41:I41,"&gt;="&amp;$J$6,C41:I41,"&lt;="&amp;$J$7),カレンダー!$A:$A,"&lt;="&amp;_xlfn.MAXIFS(C41:I41,C41:I41,"&gt;="&amp;$J$6,C41:I41,"&lt;="&amp;$J$7),カレンダー!$C:$C,"*閉所*"))</f>
        <v>0</v>
      </c>
      <c r="M41" s="70" t="str">
        <f t="shared" ref="M41" ca="1" si="34">IF(K41="","",IF(L41&gt;=K41,"〇","×"))</f>
        <v>×</v>
      </c>
      <c r="N41" s="82" t="str">
        <f ca="1">IF(COUNTIF(カレンダー!$I:$I,ROW())=0,"",_xlfn.XLOOKUP(ROW(),カレンダー!$I:$I,カレンダー!$J:$J))</f>
        <v/>
      </c>
      <c r="O41" s="83"/>
      <c r="P41" s="83"/>
      <c r="Q41" s="84"/>
      <c r="R41" s="51">
        <f t="shared" ref="R41" ca="1" si="35">IF(K41="","",COUNTIFS(C41:I41,"&gt;="&amp;$J$6,C41:I41,"&lt;="&amp;$J$7,C42:I42,"&lt;&gt;対象外"))</f>
        <v>7</v>
      </c>
      <c r="S41" s="53">
        <f t="shared" ref="S41" ca="1" si="36">IF(K41="","",L41)</f>
        <v>0</v>
      </c>
    </row>
    <row r="42" spans="2:19" s="7" customFormat="1" ht="26.25" customHeight="1" thickBot="1">
      <c r="B42" s="12" t="s">
        <v>45</v>
      </c>
      <c r="C42" s="42"/>
      <c r="D42" s="42"/>
      <c r="E42" s="42"/>
      <c r="F42" s="42"/>
      <c r="G42" s="42"/>
      <c r="H42" s="42"/>
      <c r="I42" s="42"/>
      <c r="J42" s="87"/>
      <c r="K42" s="74"/>
      <c r="L42" s="69"/>
      <c r="M42" s="71"/>
      <c r="N42" s="31" t="str">
        <f ca="1">IF(N41="","","閉所日")</f>
        <v/>
      </c>
      <c r="O42" s="7" t="str">
        <f ca="1">IF(N41="","","対象期間")</f>
        <v/>
      </c>
      <c r="P42" s="7" t="str">
        <f ca="1">IF(N41="","","土日数")</f>
        <v/>
      </c>
      <c r="Q42" s="34" t="str">
        <f ca="1">IF(N41="","","月単位の週休２日"&amp;CHAR(10)&amp;"実施有無")</f>
        <v/>
      </c>
      <c r="R42" s="52"/>
      <c r="S42" s="53"/>
    </row>
    <row r="43" spans="2:19" s="7" customFormat="1" ht="26.25" customHeight="1" thickBot="1">
      <c r="B43" s="17" t="s">
        <v>2</v>
      </c>
      <c r="C43" s="44"/>
      <c r="D43" s="44"/>
      <c r="E43" s="44"/>
      <c r="F43" s="44"/>
      <c r="G43" s="44"/>
      <c r="H43" s="44"/>
      <c r="I43" s="44"/>
      <c r="J43" s="88"/>
      <c r="K43" s="74"/>
      <c r="L43" s="69"/>
      <c r="M43" s="72"/>
      <c r="N43" s="45" t="str">
        <f ca="1">IF(N41="","",_xlfn.XLOOKUP(ROW()-2,カレンダー!$I:$I,カレンダー!$L:$L))</f>
        <v/>
      </c>
      <c r="O43" s="46" t="str">
        <f ca="1">IF(N41="","",_xlfn.XLOOKUP(ROW()-2,カレンダー!$I:$I,カレンダー!$M:$M))</f>
        <v/>
      </c>
      <c r="P43" s="46" t="str">
        <f ca="1">IF(N41="","",_xlfn.XLOOKUP(ROW()-2,カレンダー!$I:$I,カレンダー!$N:$N))</f>
        <v/>
      </c>
      <c r="Q43" s="47" t="str">
        <f ca="1">IF(N41="","",_xlfn.XLOOKUP(ROW()-2,カレンダー!$I:$I,カレンダー!$O:$O))</f>
        <v/>
      </c>
      <c r="R43" s="52"/>
      <c r="S43" s="53"/>
    </row>
    <row r="44" spans="2:19" s="7" customFormat="1" ht="18.75" customHeight="1" thickBot="1">
      <c r="B44" s="15" t="s">
        <v>1</v>
      </c>
      <c r="C44" s="39">
        <f>I41+1</f>
        <v>46188</v>
      </c>
      <c r="D44" s="39">
        <f>C44+1</f>
        <v>46189</v>
      </c>
      <c r="E44" s="39">
        <f t="shared" ref="E44:I44" si="37">D44+1</f>
        <v>46190</v>
      </c>
      <c r="F44" s="39">
        <f t="shared" si="37"/>
        <v>46191</v>
      </c>
      <c r="G44" s="39">
        <f t="shared" si="37"/>
        <v>46192</v>
      </c>
      <c r="H44" s="39">
        <f t="shared" si="37"/>
        <v>46193</v>
      </c>
      <c r="I44" s="39">
        <f t="shared" si="37"/>
        <v>46194</v>
      </c>
      <c r="J44" s="79"/>
      <c r="K44" s="73">
        <f ca="1">IF(COUNTIFS(C44:I44,"&gt;="&amp;$J$6,C44:I44,"&lt;="&amp;$J$7)=0,"",COUNTIFS(カレンダー!$A:$A,"&gt;="&amp;_xlfn.MINIFS(C44:I44,C44:I44,"&gt;="&amp;$J$6,C44:I44,"&lt;="&amp;$J$7),カレンダー!$A:$A,"&lt;="&amp;_xlfn.MAXIFS(C44:I44,C44:I44,"&gt;="&amp;$J$6,C44:I44,"&lt;="&amp;$J$7),カレンダー!$K:$K,"休"))</f>
        <v>2</v>
      </c>
      <c r="L44" s="69">
        <f ca="1">IF(COUNTIFS(C44:I44,"&gt;="&amp;$J$6,C44:I44,"&lt;="&amp;$J$7)=0,"",COUNTIFS(カレンダー!$A:$A,"&gt;="&amp;_xlfn.MINIFS(C44:I44,C44:I44,"&gt;="&amp;$J$6,C44:I44,"&lt;="&amp;$J$7),カレンダー!$A:$A,"&lt;="&amp;_xlfn.MAXIFS(C44:I44,C44:I44,"&gt;="&amp;$J$6,C44:I44,"&lt;="&amp;$J$7),カレンダー!$C:$C,"*閉所*"))</f>
        <v>0</v>
      </c>
      <c r="M44" s="70" t="str">
        <f t="shared" ref="M44" ca="1" si="38">IF(K44="","",IF(L44&gt;=K44,"〇","×"))</f>
        <v>×</v>
      </c>
      <c r="N44" s="82" t="str">
        <f ca="1">IF(COUNTIF(カレンダー!$I:$I,ROW())=0,"",_xlfn.XLOOKUP(ROW(),カレンダー!$I:$I,カレンダー!$J:$J))</f>
        <v/>
      </c>
      <c r="O44" s="83"/>
      <c r="P44" s="83"/>
      <c r="Q44" s="84"/>
      <c r="R44" s="51">
        <f t="shared" ref="R44" ca="1" si="39">IF(K44="","",COUNTIFS(C44:I44,"&gt;="&amp;$J$6,C44:I44,"&lt;="&amp;$J$7,C45:I45,"&lt;&gt;対象外"))</f>
        <v>7</v>
      </c>
      <c r="S44" s="53">
        <f t="shared" ref="S44" ca="1" si="40">IF(K44="","",L44)</f>
        <v>0</v>
      </c>
    </row>
    <row r="45" spans="2:19" s="7" customFormat="1" ht="26.25" customHeight="1" thickBot="1">
      <c r="B45" s="12" t="s">
        <v>45</v>
      </c>
      <c r="C45" s="42"/>
      <c r="D45" s="42"/>
      <c r="E45" s="42"/>
      <c r="F45" s="42"/>
      <c r="G45" s="42"/>
      <c r="H45" s="42"/>
      <c r="I45" s="42"/>
      <c r="J45" s="80"/>
      <c r="K45" s="74"/>
      <c r="L45" s="69"/>
      <c r="M45" s="71"/>
      <c r="N45" s="31" t="str">
        <f ca="1">IF(N44="","","閉所日")</f>
        <v/>
      </c>
      <c r="O45" s="7" t="str">
        <f ca="1">IF(N44="","","対象期間")</f>
        <v/>
      </c>
      <c r="P45" s="7" t="str">
        <f ca="1">IF(N44="","","土日数")</f>
        <v/>
      </c>
      <c r="Q45" s="34" t="str">
        <f ca="1">IF(N44="","","月単位の週休２日"&amp;CHAR(10)&amp;"実施有無")</f>
        <v/>
      </c>
      <c r="R45" s="52"/>
      <c r="S45" s="53"/>
    </row>
    <row r="46" spans="2:19" s="7" customFormat="1" ht="26.25" customHeight="1" thickBot="1">
      <c r="B46" s="17" t="s">
        <v>2</v>
      </c>
      <c r="C46" s="44"/>
      <c r="D46" s="44"/>
      <c r="E46" s="44"/>
      <c r="F46" s="44"/>
      <c r="G46" s="44"/>
      <c r="H46" s="44"/>
      <c r="I46" s="44"/>
      <c r="J46" s="81"/>
      <c r="K46" s="74"/>
      <c r="L46" s="69"/>
      <c r="M46" s="72"/>
      <c r="N46" s="45" t="str">
        <f ca="1">IF(N44="","",_xlfn.XLOOKUP(ROW()-2,カレンダー!$I:$I,カレンダー!$L:$L))</f>
        <v/>
      </c>
      <c r="O46" s="46" t="str">
        <f ca="1">IF(N44="","",_xlfn.XLOOKUP(ROW()-2,カレンダー!$I:$I,カレンダー!$M:$M))</f>
        <v/>
      </c>
      <c r="P46" s="46" t="str">
        <f ca="1">IF(N44="","",_xlfn.XLOOKUP(ROW()-2,カレンダー!$I:$I,カレンダー!$N:$N))</f>
        <v/>
      </c>
      <c r="Q46" s="47" t="str">
        <f ca="1">IF(N44="","",_xlfn.XLOOKUP(ROW()-2,カレンダー!$I:$I,カレンダー!$O:$O))</f>
        <v/>
      </c>
      <c r="R46" s="52"/>
      <c r="S46" s="53"/>
    </row>
    <row r="47" spans="2:19" s="7" customFormat="1" ht="18.75" customHeight="1" thickBot="1">
      <c r="B47" s="18" t="s">
        <v>1</v>
      </c>
      <c r="C47" s="36">
        <f>I44+1</f>
        <v>46195</v>
      </c>
      <c r="D47" s="36">
        <f>C47+1</f>
        <v>46196</v>
      </c>
      <c r="E47" s="36">
        <f t="shared" ref="E47:I47" si="41">D47+1</f>
        <v>46197</v>
      </c>
      <c r="F47" s="36">
        <f t="shared" si="41"/>
        <v>46198</v>
      </c>
      <c r="G47" s="36">
        <f t="shared" si="41"/>
        <v>46199</v>
      </c>
      <c r="H47" s="36">
        <f t="shared" si="41"/>
        <v>46200</v>
      </c>
      <c r="I47" s="36">
        <f t="shared" si="41"/>
        <v>46201</v>
      </c>
      <c r="J47" s="79"/>
      <c r="K47" s="73">
        <f ca="1">IF(COUNTIFS(C47:I47,"&gt;="&amp;$J$6,C47:I47,"&lt;="&amp;$J$7)=0,"",COUNTIFS(カレンダー!$A:$A,"&gt;="&amp;_xlfn.MINIFS(C47:I47,C47:I47,"&gt;="&amp;$J$6,C47:I47,"&lt;="&amp;$J$7),カレンダー!$A:$A,"&lt;="&amp;_xlfn.MAXIFS(C47:I47,C47:I47,"&gt;="&amp;$J$6,C47:I47,"&lt;="&amp;$J$7),カレンダー!$K:$K,"休"))</f>
        <v>2</v>
      </c>
      <c r="L47" s="69">
        <f ca="1">IF(COUNTIFS(C47:I47,"&gt;="&amp;$J$6,C47:I47,"&lt;="&amp;$J$7)=0,"",COUNTIFS(カレンダー!$A:$A,"&gt;="&amp;_xlfn.MINIFS(C47:I47,C47:I47,"&gt;="&amp;$J$6,C47:I47,"&lt;="&amp;$J$7),カレンダー!$A:$A,"&lt;="&amp;_xlfn.MAXIFS(C47:I47,C47:I47,"&gt;="&amp;$J$6,C47:I47,"&lt;="&amp;$J$7),カレンダー!$C:$C,"*閉所*"))</f>
        <v>0</v>
      </c>
      <c r="M47" s="70" t="str">
        <f t="shared" ref="M47" ca="1" si="42">IF(K47="","",IF(L47&gt;=K47,"〇","×"))</f>
        <v>×</v>
      </c>
      <c r="N47" s="82" t="str">
        <f ca="1">IF(COUNTIF(カレンダー!$I:$I,ROW())=0,"",_xlfn.XLOOKUP(ROW(),カレンダー!$I:$I,カレンダー!$J:$J))</f>
        <v/>
      </c>
      <c r="O47" s="83"/>
      <c r="P47" s="83"/>
      <c r="Q47" s="84"/>
      <c r="R47" s="51">
        <f t="shared" ref="R47" ca="1" si="43">IF(K47="","",COUNTIFS(C47:I47,"&gt;="&amp;$J$6,C47:I47,"&lt;="&amp;$J$7,C48:I48,"&lt;&gt;対象外"))</f>
        <v>7</v>
      </c>
      <c r="S47" s="53">
        <f t="shared" ref="S47" ca="1" si="44">IF(K47="","",L47)</f>
        <v>0</v>
      </c>
    </row>
    <row r="48" spans="2:19" s="7" customFormat="1" ht="26.25" customHeight="1" thickBot="1">
      <c r="B48" s="12" t="s">
        <v>45</v>
      </c>
      <c r="C48" s="42"/>
      <c r="D48" s="42"/>
      <c r="E48" s="42"/>
      <c r="F48" s="42"/>
      <c r="G48" s="42"/>
      <c r="H48" s="42"/>
      <c r="I48" s="42"/>
      <c r="J48" s="80"/>
      <c r="K48" s="74"/>
      <c r="L48" s="69"/>
      <c r="M48" s="71"/>
      <c r="N48" s="31" t="str">
        <f ca="1">IF(N47="","","閉所日")</f>
        <v/>
      </c>
      <c r="O48" s="7" t="str">
        <f ca="1">IF(N47="","","対象期間")</f>
        <v/>
      </c>
      <c r="P48" s="7" t="str">
        <f ca="1">IF(N47="","","土日数")</f>
        <v/>
      </c>
      <c r="Q48" s="34" t="str">
        <f ca="1">IF(N47="","","月単位の週休２日"&amp;CHAR(10)&amp;"実施有無")</f>
        <v/>
      </c>
      <c r="R48" s="52"/>
      <c r="S48" s="53"/>
    </row>
    <row r="49" spans="2:19" s="7" customFormat="1" ht="26.25" customHeight="1" thickBot="1">
      <c r="B49" s="17" t="s">
        <v>2</v>
      </c>
      <c r="C49" s="44"/>
      <c r="D49" s="44"/>
      <c r="E49" s="44"/>
      <c r="F49" s="44"/>
      <c r="G49" s="44"/>
      <c r="H49" s="44"/>
      <c r="I49" s="44"/>
      <c r="J49" s="81"/>
      <c r="K49" s="74"/>
      <c r="L49" s="69"/>
      <c r="M49" s="72"/>
      <c r="N49" s="45" t="str">
        <f ca="1">IF(N47="","",_xlfn.XLOOKUP(ROW()-2,カレンダー!$I:$I,カレンダー!$L:$L))</f>
        <v/>
      </c>
      <c r="O49" s="46" t="str">
        <f ca="1">IF(N47="","",_xlfn.XLOOKUP(ROW()-2,カレンダー!$I:$I,カレンダー!$M:$M))</f>
        <v/>
      </c>
      <c r="P49" s="46" t="str">
        <f ca="1">IF(N47="","",_xlfn.XLOOKUP(ROW()-2,カレンダー!$I:$I,カレンダー!$N:$N))</f>
        <v/>
      </c>
      <c r="Q49" s="47" t="str">
        <f ca="1">IF(N47="","",_xlfn.XLOOKUP(ROW()-2,カレンダー!$I:$I,カレンダー!$O:$O))</f>
        <v/>
      </c>
      <c r="R49" s="52"/>
      <c r="S49" s="53"/>
    </row>
    <row r="50" spans="2:19" s="7" customFormat="1" ht="18.75" customHeight="1" thickBot="1">
      <c r="B50" s="15" t="s">
        <v>1</v>
      </c>
      <c r="C50" s="36">
        <f>I47+1</f>
        <v>46202</v>
      </c>
      <c r="D50" s="36">
        <f>C50+1</f>
        <v>46203</v>
      </c>
      <c r="E50" s="36">
        <f t="shared" ref="E50:I50" si="45">D50+1</f>
        <v>46204</v>
      </c>
      <c r="F50" s="36">
        <f t="shared" si="45"/>
        <v>46205</v>
      </c>
      <c r="G50" s="36">
        <f t="shared" si="45"/>
        <v>46206</v>
      </c>
      <c r="H50" s="36">
        <f t="shared" si="45"/>
        <v>46207</v>
      </c>
      <c r="I50" s="36">
        <f t="shared" si="45"/>
        <v>46208</v>
      </c>
      <c r="J50" s="79"/>
      <c r="K50" s="73">
        <f ca="1">IF(COUNTIFS(C50:I50,"&gt;="&amp;$J$6,C50:I50,"&lt;="&amp;$J$7)=0,"",COUNTIFS(カレンダー!$A:$A,"&gt;="&amp;_xlfn.MINIFS(C50:I50,C50:I50,"&gt;="&amp;$J$6,C50:I50,"&lt;="&amp;$J$7),カレンダー!$A:$A,"&lt;="&amp;_xlfn.MAXIFS(C50:I50,C50:I50,"&gt;="&amp;$J$6,C50:I50,"&lt;="&amp;$J$7),カレンダー!$K:$K,"休"))</f>
        <v>2</v>
      </c>
      <c r="L50" s="69">
        <f ca="1">IF(COUNTIFS(C50:I50,"&gt;="&amp;$J$6,C50:I50,"&lt;="&amp;$J$7)=0,"",COUNTIFS(カレンダー!$A:$A,"&gt;="&amp;_xlfn.MINIFS(C50:I50,C50:I50,"&gt;="&amp;$J$6,C50:I50,"&lt;="&amp;$J$7),カレンダー!$A:$A,"&lt;="&amp;_xlfn.MAXIFS(C50:I50,C50:I50,"&gt;="&amp;$J$6,C50:I50,"&lt;="&amp;$J$7),カレンダー!$C:$C,"*閉所*"))</f>
        <v>0</v>
      </c>
      <c r="M50" s="70" t="str">
        <f t="shared" ref="M50" ca="1" si="46">IF(K50="","",IF(L50&gt;=K50,"〇","×"))</f>
        <v>×</v>
      </c>
      <c r="N50" s="82" t="str">
        <f ca="1">IF(COUNTIF(カレンダー!$I:$I,ROW())=0,"",_xlfn.XLOOKUP(ROW(),カレンダー!$I:$I,カレンダー!$J:$J))</f>
        <v>4月目（7月1日～7月31日）</v>
      </c>
      <c r="O50" s="83"/>
      <c r="P50" s="83"/>
      <c r="Q50" s="84"/>
      <c r="R50" s="51">
        <f t="shared" ref="R50" ca="1" si="47">IF(K50="","",COUNTIFS(C50:I50,"&gt;="&amp;$J$6,C50:I50,"&lt;="&amp;$J$7,C51:I51,"&lt;&gt;対象外"))</f>
        <v>7</v>
      </c>
      <c r="S50" s="53">
        <f t="shared" ref="S50" ca="1" si="48">IF(K50="","",L50)</f>
        <v>0</v>
      </c>
    </row>
    <row r="51" spans="2:19" s="7" customFormat="1" ht="26.25" customHeight="1" thickBot="1">
      <c r="B51" s="12" t="s">
        <v>45</v>
      </c>
      <c r="C51" s="42"/>
      <c r="D51" s="42"/>
      <c r="E51" s="42"/>
      <c r="F51" s="42"/>
      <c r="G51" s="42"/>
      <c r="H51" s="42"/>
      <c r="I51" s="42"/>
      <c r="J51" s="80"/>
      <c r="K51" s="74"/>
      <c r="L51" s="69"/>
      <c r="M51" s="71"/>
      <c r="N51" s="31" t="str">
        <f ca="1">IF(N50="","","閉所日")</f>
        <v>閉所日</v>
      </c>
      <c r="O51" s="7" t="str">
        <f ca="1">IF(N50="","","対象期間")</f>
        <v>対象期間</v>
      </c>
      <c r="P51" s="7" t="str">
        <f ca="1">IF(N50="","","土日数")</f>
        <v>土日数</v>
      </c>
      <c r="Q51" s="34" t="str">
        <f ca="1">IF(N50="","","月単位の週休２日"&amp;CHAR(10)&amp;"実施有無")</f>
        <v>月単位の週休２日
実施有無</v>
      </c>
      <c r="R51" s="52"/>
      <c r="S51" s="53"/>
    </row>
    <row r="52" spans="2:19" s="7" customFormat="1" ht="26.25" customHeight="1" thickBot="1">
      <c r="B52" s="17" t="s">
        <v>2</v>
      </c>
      <c r="C52" s="44"/>
      <c r="D52" s="44"/>
      <c r="E52" s="44"/>
      <c r="F52" s="44"/>
      <c r="G52" s="44"/>
      <c r="H52" s="44"/>
      <c r="I52" s="44"/>
      <c r="J52" s="81"/>
      <c r="K52" s="74"/>
      <c r="L52" s="69"/>
      <c r="M52" s="72"/>
      <c r="N52" s="45">
        <f ca="1">IF(N50="","",_xlfn.XLOOKUP(ROW()-2,カレンダー!$I:$I,カレンダー!$L:$L))</f>
        <v>0</v>
      </c>
      <c r="O52" s="46">
        <f ca="1">IF(N50="","",_xlfn.XLOOKUP(ROW()-2,カレンダー!$I:$I,カレンダー!$M:$M))</f>
        <v>31</v>
      </c>
      <c r="P52" s="46">
        <f ca="1">IF(N50="","",_xlfn.XLOOKUP(ROW()-2,カレンダー!$I:$I,カレンダー!$N:$N))</f>
        <v>8</v>
      </c>
      <c r="Q52" s="47" t="str">
        <f ca="1">IF(N50="","",_xlfn.XLOOKUP(ROW()-2,カレンダー!$I:$I,カレンダー!$O:$O))</f>
        <v>×</v>
      </c>
      <c r="R52" s="52"/>
      <c r="S52" s="53"/>
    </row>
    <row r="53" spans="2:19" s="7" customFormat="1" ht="18.75" customHeight="1" thickBot="1">
      <c r="B53" s="18" t="s">
        <v>1</v>
      </c>
      <c r="C53" s="36">
        <f>I50+1</f>
        <v>46209</v>
      </c>
      <c r="D53" s="36">
        <f>C53+1</f>
        <v>46210</v>
      </c>
      <c r="E53" s="36">
        <f t="shared" ref="E53:I53" si="49">D53+1</f>
        <v>46211</v>
      </c>
      <c r="F53" s="36">
        <f t="shared" si="49"/>
        <v>46212</v>
      </c>
      <c r="G53" s="36">
        <f t="shared" si="49"/>
        <v>46213</v>
      </c>
      <c r="H53" s="36">
        <f t="shared" si="49"/>
        <v>46214</v>
      </c>
      <c r="I53" s="36">
        <f t="shared" si="49"/>
        <v>46215</v>
      </c>
      <c r="J53" s="79"/>
      <c r="K53" s="73">
        <f ca="1">IF(COUNTIFS(C53:I53,"&gt;="&amp;$J$6,C53:I53,"&lt;="&amp;$J$7)=0,"",COUNTIFS(カレンダー!$A:$A,"&gt;="&amp;_xlfn.MINIFS(C53:I53,C53:I53,"&gt;="&amp;$J$6,C53:I53,"&lt;="&amp;$J$7),カレンダー!$A:$A,"&lt;="&amp;_xlfn.MAXIFS(C53:I53,C53:I53,"&gt;="&amp;$J$6,C53:I53,"&lt;="&amp;$J$7),カレンダー!$K:$K,"休"))</f>
        <v>2</v>
      </c>
      <c r="L53" s="69">
        <f ca="1">IF(COUNTIFS(C53:I53,"&gt;="&amp;$J$6,C53:I53,"&lt;="&amp;$J$7)=0,"",COUNTIFS(カレンダー!$A:$A,"&gt;="&amp;_xlfn.MINIFS(C53:I53,C53:I53,"&gt;="&amp;$J$6,C53:I53,"&lt;="&amp;$J$7),カレンダー!$A:$A,"&lt;="&amp;_xlfn.MAXIFS(C53:I53,C53:I53,"&gt;="&amp;$J$6,C53:I53,"&lt;="&amp;$J$7),カレンダー!$C:$C,"*閉所*"))</f>
        <v>0</v>
      </c>
      <c r="M53" s="70" t="str">
        <f t="shared" ref="M53" ca="1" si="50">IF(K53="","",IF(L53&gt;=K53,"〇","×"))</f>
        <v>×</v>
      </c>
      <c r="N53" s="82" t="str">
        <f ca="1">IF(COUNTIF(カレンダー!$I:$I,ROW())=0,"",_xlfn.XLOOKUP(ROW(),カレンダー!$I:$I,カレンダー!$J:$J))</f>
        <v/>
      </c>
      <c r="O53" s="83"/>
      <c r="P53" s="83"/>
      <c r="Q53" s="84"/>
      <c r="R53" s="51">
        <f t="shared" ref="R53" ca="1" si="51">IF(K53="","",COUNTIFS(C53:I53,"&gt;="&amp;$J$6,C53:I53,"&lt;="&amp;$J$7,C54:I54,"&lt;&gt;対象外"))</f>
        <v>7</v>
      </c>
      <c r="S53" s="53">
        <f t="shared" ref="S53" ca="1" si="52">IF(K53="","",L53)</f>
        <v>0</v>
      </c>
    </row>
    <row r="54" spans="2:19" s="7" customFormat="1" ht="26.25" customHeight="1" thickBot="1">
      <c r="B54" s="12" t="s">
        <v>45</v>
      </c>
      <c r="C54" s="42"/>
      <c r="D54" s="42"/>
      <c r="E54" s="42"/>
      <c r="F54" s="42"/>
      <c r="G54" s="42"/>
      <c r="H54" s="42"/>
      <c r="I54" s="42"/>
      <c r="J54" s="80"/>
      <c r="K54" s="74"/>
      <c r="L54" s="69"/>
      <c r="M54" s="71"/>
      <c r="N54" s="31" t="str">
        <f ca="1">IF(N53="","","閉所日")</f>
        <v/>
      </c>
      <c r="O54" s="7" t="str">
        <f ca="1">IF(N53="","","対象期間")</f>
        <v/>
      </c>
      <c r="P54" s="7" t="str">
        <f ca="1">IF(N53="","","土日数")</f>
        <v/>
      </c>
      <c r="Q54" s="34" t="str">
        <f ca="1">IF(N53="","","月単位の週休２日"&amp;CHAR(10)&amp;"実施有無")</f>
        <v/>
      </c>
      <c r="R54" s="52"/>
      <c r="S54" s="53"/>
    </row>
    <row r="55" spans="2:19" s="7" customFormat="1" ht="26.25" customHeight="1" thickBot="1">
      <c r="B55" s="17" t="s">
        <v>2</v>
      </c>
      <c r="C55" s="44"/>
      <c r="D55" s="44"/>
      <c r="E55" s="44"/>
      <c r="F55" s="44"/>
      <c r="G55" s="44"/>
      <c r="H55" s="44"/>
      <c r="I55" s="44"/>
      <c r="J55" s="81"/>
      <c r="K55" s="74"/>
      <c r="L55" s="69"/>
      <c r="M55" s="72"/>
      <c r="N55" s="45" t="str">
        <f ca="1">IF(N53="","",_xlfn.XLOOKUP(ROW()-2,カレンダー!$I:$I,カレンダー!$L:$L))</f>
        <v/>
      </c>
      <c r="O55" s="46" t="str">
        <f ca="1">IF(N53="","",_xlfn.XLOOKUP(ROW()-2,カレンダー!$I:$I,カレンダー!$M:$M))</f>
        <v/>
      </c>
      <c r="P55" s="46" t="str">
        <f ca="1">IF(N53="","",_xlfn.XLOOKUP(ROW()-2,カレンダー!$I:$I,カレンダー!$N:$N))</f>
        <v/>
      </c>
      <c r="Q55" s="47" t="str">
        <f ca="1">IF(N53="","",_xlfn.XLOOKUP(ROW()-2,カレンダー!$I:$I,カレンダー!$O:$O))</f>
        <v/>
      </c>
      <c r="R55" s="52"/>
      <c r="S55" s="53"/>
    </row>
    <row r="56" spans="2:19" s="7" customFormat="1" ht="18.75" customHeight="1" thickBot="1">
      <c r="B56" s="18" t="s">
        <v>13</v>
      </c>
      <c r="C56" s="36">
        <f>I53+1</f>
        <v>46216</v>
      </c>
      <c r="D56" s="36">
        <f>C56+1</f>
        <v>46217</v>
      </c>
      <c r="E56" s="36">
        <f t="shared" ref="E56:I56" si="53">D56+1</f>
        <v>46218</v>
      </c>
      <c r="F56" s="36">
        <f t="shared" si="53"/>
        <v>46219</v>
      </c>
      <c r="G56" s="36">
        <f t="shared" si="53"/>
        <v>46220</v>
      </c>
      <c r="H56" s="36">
        <f t="shared" si="53"/>
        <v>46221</v>
      </c>
      <c r="I56" s="36">
        <f t="shared" si="53"/>
        <v>46222</v>
      </c>
      <c r="J56" s="79"/>
      <c r="K56" s="73">
        <f ca="1">IF(COUNTIFS(C56:I56,"&gt;="&amp;$J$6,C56:I56,"&lt;="&amp;$J$7)=0,"",COUNTIFS(カレンダー!$A:$A,"&gt;="&amp;_xlfn.MINIFS(C56:I56,C56:I56,"&gt;="&amp;$J$6,C56:I56,"&lt;="&amp;$J$7),カレンダー!$A:$A,"&lt;="&amp;_xlfn.MAXIFS(C56:I56,C56:I56,"&gt;="&amp;$J$6,C56:I56,"&lt;="&amp;$J$7),カレンダー!$K:$K,"休"))</f>
        <v>2</v>
      </c>
      <c r="L56" s="69">
        <f ca="1">IF(COUNTIFS(C56:I56,"&gt;="&amp;$J$6,C56:I56,"&lt;="&amp;$J$7)=0,"",COUNTIFS(カレンダー!$A:$A,"&gt;="&amp;_xlfn.MINIFS(C56:I56,C56:I56,"&gt;="&amp;$J$6,C56:I56,"&lt;="&amp;$J$7),カレンダー!$A:$A,"&lt;="&amp;_xlfn.MAXIFS(C56:I56,C56:I56,"&gt;="&amp;$J$6,C56:I56,"&lt;="&amp;$J$7),カレンダー!$C:$C,"*閉所*"))</f>
        <v>0</v>
      </c>
      <c r="M56" s="70" t="str">
        <f t="shared" ref="M56" ca="1" si="54">IF(K56="","",IF(L56&gt;=K56,"〇","×"))</f>
        <v>×</v>
      </c>
      <c r="N56" s="82" t="str">
        <f ca="1">IF(COUNTIF(カレンダー!$I:$I,ROW())=0,"",_xlfn.XLOOKUP(ROW(),カレンダー!$I:$I,カレンダー!$J:$J))</f>
        <v/>
      </c>
      <c r="O56" s="83"/>
      <c r="P56" s="83"/>
      <c r="Q56" s="84"/>
      <c r="R56" s="51">
        <f t="shared" ref="R56" ca="1" si="55">IF(K56="","",COUNTIFS(C56:I56,"&gt;="&amp;$J$6,C56:I56,"&lt;="&amp;$J$7,C57:I57,"&lt;&gt;対象外"))</f>
        <v>7</v>
      </c>
      <c r="S56" s="53">
        <f t="shared" ref="S56" ca="1" si="56">IF(K56="","",L56)</f>
        <v>0</v>
      </c>
    </row>
    <row r="57" spans="2:19" s="7" customFormat="1" ht="26.25" customHeight="1" thickBot="1">
      <c r="B57" s="12" t="s">
        <v>45</v>
      </c>
      <c r="C57" s="42"/>
      <c r="D57" s="42"/>
      <c r="E57" s="42"/>
      <c r="F57" s="42"/>
      <c r="G57" s="42"/>
      <c r="H57" s="42"/>
      <c r="I57" s="42"/>
      <c r="J57" s="80"/>
      <c r="K57" s="74"/>
      <c r="L57" s="69"/>
      <c r="M57" s="71"/>
      <c r="N57" s="31" t="str">
        <f ca="1">IF(N56="","","閉所日")</f>
        <v/>
      </c>
      <c r="O57" s="7" t="str">
        <f ca="1">IF(N56="","","対象期間")</f>
        <v/>
      </c>
      <c r="P57" s="7" t="str">
        <f ca="1">IF(N56="","","土日数")</f>
        <v/>
      </c>
      <c r="Q57" s="34" t="str">
        <f ca="1">IF(N56="","","月単位の週休２日"&amp;CHAR(10)&amp;"実施有無")</f>
        <v/>
      </c>
      <c r="R57" s="52"/>
      <c r="S57" s="53"/>
    </row>
    <row r="58" spans="2:19" s="7" customFormat="1" ht="26.25" customHeight="1" thickBot="1">
      <c r="B58" s="17" t="s">
        <v>2</v>
      </c>
      <c r="C58" s="44"/>
      <c r="D58" s="44"/>
      <c r="E58" s="44"/>
      <c r="F58" s="44"/>
      <c r="G58" s="44"/>
      <c r="H58" s="44"/>
      <c r="I58" s="44"/>
      <c r="J58" s="81"/>
      <c r="K58" s="74"/>
      <c r="L58" s="69"/>
      <c r="M58" s="72"/>
      <c r="N58" s="45" t="str">
        <f ca="1">IF(N56="","",_xlfn.XLOOKUP(ROW()-2,カレンダー!$I:$I,カレンダー!$L:$L))</f>
        <v/>
      </c>
      <c r="O58" s="46" t="str">
        <f ca="1">IF(N56="","",_xlfn.XLOOKUP(ROW()-2,カレンダー!$I:$I,カレンダー!$M:$M))</f>
        <v/>
      </c>
      <c r="P58" s="46" t="str">
        <f ca="1">IF(N56="","",_xlfn.XLOOKUP(ROW()-2,カレンダー!$I:$I,カレンダー!$N:$N))</f>
        <v/>
      </c>
      <c r="Q58" s="47" t="str">
        <f ca="1">IF(N56="","",_xlfn.XLOOKUP(ROW()-2,カレンダー!$I:$I,カレンダー!$O:$O))</f>
        <v/>
      </c>
      <c r="R58" s="52"/>
      <c r="S58" s="53"/>
    </row>
    <row r="59" spans="2:19" s="7" customFormat="1" ht="18.75" customHeight="1" thickBot="1">
      <c r="B59" s="15" t="s">
        <v>1</v>
      </c>
      <c r="C59" s="36">
        <f>I56+1</f>
        <v>46223</v>
      </c>
      <c r="D59" s="36">
        <f>C59+1</f>
        <v>46224</v>
      </c>
      <c r="E59" s="36">
        <f t="shared" ref="E59:I59" si="57">D59+1</f>
        <v>46225</v>
      </c>
      <c r="F59" s="36">
        <f t="shared" si="57"/>
        <v>46226</v>
      </c>
      <c r="G59" s="36">
        <f t="shared" si="57"/>
        <v>46227</v>
      </c>
      <c r="H59" s="36">
        <f t="shared" si="57"/>
        <v>46228</v>
      </c>
      <c r="I59" s="36">
        <f t="shared" si="57"/>
        <v>46229</v>
      </c>
      <c r="J59" s="79"/>
      <c r="K59" s="73">
        <f ca="1">IF(COUNTIFS(C59:I59,"&gt;="&amp;$J$6,C59:I59,"&lt;="&amp;$J$7)=0,"",COUNTIFS(カレンダー!$A:$A,"&gt;="&amp;_xlfn.MINIFS(C59:I59,C59:I59,"&gt;="&amp;$J$6,C59:I59,"&lt;="&amp;$J$7),カレンダー!$A:$A,"&lt;="&amp;_xlfn.MAXIFS(C59:I59,C59:I59,"&gt;="&amp;$J$6,C59:I59,"&lt;="&amp;$J$7),カレンダー!$K:$K,"休"))</f>
        <v>2</v>
      </c>
      <c r="L59" s="69">
        <f ca="1">IF(COUNTIFS(C59:I59,"&gt;="&amp;$J$6,C59:I59,"&lt;="&amp;$J$7)=0,"",COUNTIFS(カレンダー!$A:$A,"&gt;="&amp;_xlfn.MINIFS(C59:I59,C59:I59,"&gt;="&amp;$J$6,C59:I59,"&lt;="&amp;$J$7),カレンダー!$A:$A,"&lt;="&amp;_xlfn.MAXIFS(C59:I59,C59:I59,"&gt;="&amp;$J$6,C59:I59,"&lt;="&amp;$J$7),カレンダー!$C:$C,"*閉所*"))</f>
        <v>0</v>
      </c>
      <c r="M59" s="70" t="str">
        <f t="shared" ref="M59" ca="1" si="58">IF(K59="","",IF(L59&gt;=K59,"〇","×"))</f>
        <v>×</v>
      </c>
      <c r="N59" s="82" t="str">
        <f ca="1">IF(COUNTIF(カレンダー!$I:$I,ROW())=0,"",_xlfn.XLOOKUP(ROW(),カレンダー!$I:$I,カレンダー!$J:$J))</f>
        <v/>
      </c>
      <c r="O59" s="83"/>
      <c r="P59" s="83"/>
      <c r="Q59" s="84"/>
      <c r="R59" s="51">
        <f t="shared" ref="R59" ca="1" si="59">IF(K59="","",COUNTIFS(C59:I59,"&gt;="&amp;$J$6,C59:I59,"&lt;="&amp;$J$7,C60:I60,"&lt;&gt;対象外"))</f>
        <v>7</v>
      </c>
      <c r="S59" s="53">
        <f t="shared" ref="S59" ca="1" si="60">IF(K59="","",L59)</f>
        <v>0</v>
      </c>
    </row>
    <row r="60" spans="2:19" s="7" customFormat="1" ht="26.25" customHeight="1" thickBot="1">
      <c r="B60" s="12" t="s">
        <v>45</v>
      </c>
      <c r="C60" s="42"/>
      <c r="D60" s="42"/>
      <c r="E60" s="42"/>
      <c r="F60" s="42"/>
      <c r="G60" s="42"/>
      <c r="H60" s="42"/>
      <c r="I60" s="42"/>
      <c r="J60" s="80"/>
      <c r="K60" s="74"/>
      <c r="L60" s="69"/>
      <c r="M60" s="71"/>
      <c r="N60" s="31" t="str">
        <f ca="1">IF(N59="","","閉所日")</f>
        <v/>
      </c>
      <c r="O60" s="7" t="str">
        <f ca="1">IF(N59="","","対象期間")</f>
        <v/>
      </c>
      <c r="P60" s="7" t="str">
        <f ca="1">IF(N59="","","土日数")</f>
        <v/>
      </c>
      <c r="Q60" s="34" t="str">
        <f ca="1">IF(N59="","","月単位の週休２日"&amp;CHAR(10)&amp;"実施有無")</f>
        <v/>
      </c>
      <c r="R60" s="52"/>
      <c r="S60" s="53"/>
    </row>
    <row r="61" spans="2:19" s="7" customFormat="1" ht="26.25" customHeight="1" thickBot="1">
      <c r="B61" s="17" t="s">
        <v>2</v>
      </c>
      <c r="C61" s="44"/>
      <c r="D61" s="44"/>
      <c r="E61" s="44"/>
      <c r="F61" s="44"/>
      <c r="G61" s="44"/>
      <c r="H61" s="44"/>
      <c r="I61" s="44"/>
      <c r="J61" s="81"/>
      <c r="K61" s="74"/>
      <c r="L61" s="69"/>
      <c r="M61" s="72"/>
      <c r="N61" s="45" t="str">
        <f ca="1">IF(N59="","",_xlfn.XLOOKUP(ROW()-2,カレンダー!$I:$I,カレンダー!$L:$L))</f>
        <v/>
      </c>
      <c r="O61" s="46" t="str">
        <f ca="1">IF(N59="","",_xlfn.XLOOKUP(ROW()-2,カレンダー!$I:$I,カレンダー!$M:$M))</f>
        <v/>
      </c>
      <c r="P61" s="46" t="str">
        <f ca="1">IF(N59="","",_xlfn.XLOOKUP(ROW()-2,カレンダー!$I:$I,カレンダー!$N:$N))</f>
        <v/>
      </c>
      <c r="Q61" s="47" t="str">
        <f ca="1">IF(N59="","",_xlfn.XLOOKUP(ROW()-2,カレンダー!$I:$I,カレンダー!$O:$O))</f>
        <v/>
      </c>
      <c r="R61" s="52"/>
      <c r="S61" s="53"/>
    </row>
    <row r="62" spans="2:19" s="7" customFormat="1" ht="18.75" customHeight="1" thickBot="1">
      <c r="B62" s="18" t="s">
        <v>1</v>
      </c>
      <c r="C62" s="36">
        <f>I59+1</f>
        <v>46230</v>
      </c>
      <c r="D62" s="36">
        <f>C62+1</f>
        <v>46231</v>
      </c>
      <c r="E62" s="36">
        <f t="shared" ref="E62:I62" si="61">D62+1</f>
        <v>46232</v>
      </c>
      <c r="F62" s="36">
        <f t="shared" si="61"/>
        <v>46233</v>
      </c>
      <c r="G62" s="36">
        <f t="shared" si="61"/>
        <v>46234</v>
      </c>
      <c r="H62" s="36">
        <f t="shared" si="61"/>
        <v>46235</v>
      </c>
      <c r="I62" s="36">
        <f t="shared" si="61"/>
        <v>46236</v>
      </c>
      <c r="J62" s="79"/>
      <c r="K62" s="73">
        <f>IF(COUNTIFS(C62:I62,"&gt;="&amp;$J$6,C62:I62,"&lt;="&amp;$J$7)=0,"",COUNTIFS(カレンダー!$A:$A,"&gt;="&amp;_xlfn.MINIFS(C62:I62,C62:I62,"&gt;="&amp;$J$6,C62:I62,"&lt;="&amp;$J$7),カレンダー!$A:$A,"&lt;="&amp;_xlfn.MAXIFS(C62:I62,C62:I62,"&gt;="&amp;$J$6,C62:I62,"&lt;="&amp;$J$7),カレンダー!$K:$K,"休"))</f>
        <v>0</v>
      </c>
      <c r="L62" s="69">
        <f ca="1">IF(COUNTIFS(C62:I62,"&gt;="&amp;$J$6,C62:I62,"&lt;="&amp;$J$7)=0,"",COUNTIFS(カレンダー!$A:$A,"&gt;="&amp;_xlfn.MINIFS(C62:I62,C62:I62,"&gt;="&amp;$J$6,C62:I62,"&lt;="&amp;$J$7),カレンダー!$A:$A,"&lt;="&amp;_xlfn.MAXIFS(C62:I62,C62:I62,"&gt;="&amp;$J$6,C62:I62,"&lt;="&amp;$J$7),カレンダー!$C:$C,"*閉所*"))</f>
        <v>0</v>
      </c>
      <c r="M62" s="70" t="str">
        <f t="shared" ref="M62" ca="1" si="62">IF(K62="","",IF(L62&gt;=K62,"〇","×"))</f>
        <v>〇</v>
      </c>
      <c r="N62" s="82" t="str">
        <f ca="1">IF(COUNTIF(カレンダー!$I:$I,ROW())=0,"",_xlfn.XLOOKUP(ROW(),カレンダー!$I:$I,カレンダー!$J:$J))</f>
        <v/>
      </c>
      <c r="O62" s="83"/>
      <c r="P62" s="83"/>
      <c r="Q62" s="84"/>
      <c r="R62" s="51">
        <f t="shared" ref="R62" si="63">IF(K62="","",COUNTIFS(C62:I62,"&gt;="&amp;$J$6,C62:I62,"&lt;="&amp;$J$7,C63:I63,"&lt;&gt;対象外"))</f>
        <v>5</v>
      </c>
      <c r="S62" s="53">
        <f t="shared" ref="S62" ca="1" si="64">IF(K62="","",L62)</f>
        <v>0</v>
      </c>
    </row>
    <row r="63" spans="2:19" s="7" customFormat="1" ht="26.25" customHeight="1" thickBot="1">
      <c r="B63" s="12" t="s">
        <v>45</v>
      </c>
      <c r="C63" s="42"/>
      <c r="D63" s="42"/>
      <c r="E63" s="42"/>
      <c r="F63" s="42"/>
      <c r="G63" s="42"/>
      <c r="H63" s="42"/>
      <c r="I63" s="42"/>
      <c r="J63" s="80"/>
      <c r="K63" s="74"/>
      <c r="L63" s="69"/>
      <c r="M63" s="71"/>
      <c r="N63" s="31" t="str">
        <f ca="1">IF(N62="","","閉所日")</f>
        <v/>
      </c>
      <c r="O63" s="7" t="str">
        <f ca="1">IF(N62="","","対象期間")</f>
        <v/>
      </c>
      <c r="P63" s="7" t="str">
        <f ca="1">IF(N62="","","土日数")</f>
        <v/>
      </c>
      <c r="Q63" s="34" t="str">
        <f ca="1">IF(N62="","","月単位の週休２日"&amp;CHAR(10)&amp;"実施有無")</f>
        <v/>
      </c>
      <c r="R63" s="52"/>
      <c r="S63" s="53"/>
    </row>
    <row r="64" spans="2:19" s="7" customFormat="1" ht="26.25" customHeight="1" thickBot="1">
      <c r="B64" s="17" t="s">
        <v>2</v>
      </c>
      <c r="C64" s="44"/>
      <c r="D64" s="44"/>
      <c r="E64" s="44"/>
      <c r="F64" s="44"/>
      <c r="G64" s="44"/>
      <c r="H64" s="44"/>
      <c r="I64" s="44"/>
      <c r="J64" s="81"/>
      <c r="K64" s="74"/>
      <c r="L64" s="69"/>
      <c r="M64" s="72"/>
      <c r="N64" s="45" t="str">
        <f ca="1">IF(N62="","",_xlfn.XLOOKUP(ROW()-2,カレンダー!$I:$I,カレンダー!$L:$L))</f>
        <v/>
      </c>
      <c r="O64" s="46" t="str">
        <f ca="1">IF(N62="","",_xlfn.XLOOKUP(ROW()-2,カレンダー!$I:$I,カレンダー!$M:$M))</f>
        <v/>
      </c>
      <c r="P64" s="46" t="str">
        <f ca="1">IF(N62="","",_xlfn.XLOOKUP(ROW()-2,カレンダー!$I:$I,カレンダー!$N:$N))</f>
        <v/>
      </c>
      <c r="Q64" s="47" t="str">
        <f ca="1">IF(N62="","",_xlfn.XLOOKUP(ROW()-2,カレンダー!$I:$I,カレンダー!$O:$O))</f>
        <v/>
      </c>
      <c r="R64" s="52"/>
      <c r="S64" s="53"/>
    </row>
    <row r="65" spans="2:19" s="7" customFormat="1" ht="18.75" hidden="1" customHeight="1" thickBot="1">
      <c r="B65" s="15" t="s">
        <v>1</v>
      </c>
      <c r="C65" s="36">
        <f>I62+1</f>
        <v>46237</v>
      </c>
      <c r="D65" s="36">
        <f>C65+1</f>
        <v>46238</v>
      </c>
      <c r="E65" s="36">
        <f t="shared" ref="E65:I65" si="65">D65+1</f>
        <v>46239</v>
      </c>
      <c r="F65" s="36">
        <f t="shared" si="65"/>
        <v>46240</v>
      </c>
      <c r="G65" s="36">
        <f t="shared" si="65"/>
        <v>46241</v>
      </c>
      <c r="H65" s="36">
        <f t="shared" si="65"/>
        <v>46242</v>
      </c>
      <c r="I65" s="36">
        <f t="shared" si="65"/>
        <v>46243</v>
      </c>
      <c r="J65" s="79"/>
      <c r="K65" s="73" t="str">
        <f>IF(COUNTIFS(C65:I65,"&gt;="&amp;$J$6,C65:I65,"&lt;="&amp;$J$7)=0,"",COUNTIFS(カレンダー!$A:$A,"&gt;="&amp;_xlfn.MINIFS(C65:I65,C65:I65,"&gt;="&amp;$J$6,C65:I65,"&lt;="&amp;$J$7),カレンダー!$A:$A,"&lt;="&amp;_xlfn.MAXIFS(C65:I65,C65:I65,"&gt;="&amp;$J$6,C65:I65,"&lt;="&amp;$J$7),カレンダー!$K:$K,"休"))</f>
        <v/>
      </c>
      <c r="L65" s="69" t="str">
        <f>IF(COUNTIFS(C65:I65,"&gt;="&amp;$J$6,C65:I65,"&lt;="&amp;$J$7)=0,"",COUNTIFS(カレンダー!$A:$A,"&gt;="&amp;_xlfn.MINIFS(C65:I65,C65:I65,"&gt;="&amp;$J$6,C65:I65,"&lt;="&amp;$J$7),カレンダー!$A:$A,"&lt;="&amp;_xlfn.MAXIFS(C65:I65,C65:I65,"&gt;="&amp;$J$6,C65:I65,"&lt;="&amp;$J$7),カレンダー!$C:$C,"*閉所*"))</f>
        <v/>
      </c>
      <c r="M65" s="70" t="str">
        <f t="shared" ref="M65" si="66">IF(K65="","",IF(L65&gt;=K65,"〇","×"))</f>
        <v/>
      </c>
      <c r="N65" s="82" t="str">
        <f ca="1">IF(COUNTIF(カレンダー!$I:$I,ROW())=0,"",_xlfn.XLOOKUP(ROW(),カレンダー!$I:$I,カレンダー!$J:$J))</f>
        <v/>
      </c>
      <c r="O65" s="83"/>
      <c r="P65" s="83"/>
      <c r="Q65" s="84"/>
      <c r="R65" s="51" t="str">
        <f t="shared" ref="R65" si="67">IF(K65="","",COUNTIFS(C65:I65,"&gt;="&amp;$J$6,C65:I65,"&lt;="&amp;$J$7,C66:I66,"&lt;&gt;対象外"))</f>
        <v/>
      </c>
      <c r="S65" s="53" t="str">
        <f t="shared" ref="S65" si="68">IF(K65="","",L65)</f>
        <v/>
      </c>
    </row>
    <row r="66" spans="2:19" s="7" customFormat="1" ht="26.25" hidden="1" customHeight="1" thickBot="1">
      <c r="B66" s="12" t="s">
        <v>45</v>
      </c>
      <c r="C66" s="42"/>
      <c r="D66" s="42"/>
      <c r="E66" s="42"/>
      <c r="F66" s="42"/>
      <c r="G66" s="42"/>
      <c r="H66" s="42"/>
      <c r="I66" s="42"/>
      <c r="J66" s="80"/>
      <c r="K66" s="74"/>
      <c r="L66" s="69"/>
      <c r="M66" s="71"/>
      <c r="N66" s="31" t="str">
        <f ca="1">IF(N65="","","閉所日")</f>
        <v/>
      </c>
      <c r="O66" s="7" t="str">
        <f ca="1">IF(N65="","","対象期間")</f>
        <v/>
      </c>
      <c r="P66" s="7" t="str">
        <f ca="1">IF(N65="","","土日数")</f>
        <v/>
      </c>
      <c r="Q66" s="34" t="str">
        <f ca="1">IF(N65="","","月単位の週休２日"&amp;CHAR(10)&amp;"実施有無")</f>
        <v/>
      </c>
      <c r="R66" s="52"/>
      <c r="S66" s="53"/>
    </row>
    <row r="67" spans="2:19" s="7" customFormat="1" ht="26.25" hidden="1" customHeight="1" thickBot="1">
      <c r="B67" s="17" t="s">
        <v>2</v>
      </c>
      <c r="C67" s="44"/>
      <c r="D67" s="44"/>
      <c r="E67" s="44"/>
      <c r="F67" s="44"/>
      <c r="G67" s="44"/>
      <c r="H67" s="44"/>
      <c r="I67" s="44"/>
      <c r="J67" s="81"/>
      <c r="K67" s="74"/>
      <c r="L67" s="69"/>
      <c r="M67" s="72"/>
      <c r="N67" s="45" t="str">
        <f ca="1">IF(N65="","",_xlfn.XLOOKUP(ROW()-2,カレンダー!$I:$I,カレンダー!$L:$L))</f>
        <v/>
      </c>
      <c r="O67" s="46" t="str">
        <f ca="1">IF(N65="","",_xlfn.XLOOKUP(ROW()-2,カレンダー!$I:$I,カレンダー!$M:$M))</f>
        <v/>
      </c>
      <c r="P67" s="46" t="str">
        <f ca="1">IF(N65="","",_xlfn.XLOOKUP(ROW()-2,カレンダー!$I:$I,カレンダー!$N:$N))</f>
        <v/>
      </c>
      <c r="Q67" s="47" t="str">
        <f ca="1">IF(N65="","",_xlfn.XLOOKUP(ROW()-2,カレンダー!$I:$I,カレンダー!$O:$O))</f>
        <v/>
      </c>
      <c r="R67" s="52"/>
      <c r="S67" s="53"/>
    </row>
    <row r="68" spans="2:19" s="7" customFormat="1" ht="18.75" hidden="1" customHeight="1" thickBot="1">
      <c r="B68" s="18" t="s">
        <v>13</v>
      </c>
      <c r="C68" s="36">
        <f>I65+1</f>
        <v>46244</v>
      </c>
      <c r="D68" s="36">
        <f>C68+1</f>
        <v>46245</v>
      </c>
      <c r="E68" s="36">
        <f t="shared" ref="E68:I68" si="69">D68+1</f>
        <v>46246</v>
      </c>
      <c r="F68" s="36">
        <f t="shared" si="69"/>
        <v>46247</v>
      </c>
      <c r="G68" s="36">
        <f t="shared" si="69"/>
        <v>46248</v>
      </c>
      <c r="H68" s="36">
        <f t="shared" si="69"/>
        <v>46249</v>
      </c>
      <c r="I68" s="36">
        <f t="shared" si="69"/>
        <v>46250</v>
      </c>
      <c r="J68" s="86"/>
      <c r="K68" s="73" t="str">
        <f>IF(COUNTIFS(C68:I68,"&gt;="&amp;$J$6,C68:I68,"&lt;="&amp;$J$7)=0,"",COUNTIFS(カレンダー!$A:$A,"&gt;="&amp;_xlfn.MINIFS(C68:I68,C68:I68,"&gt;="&amp;$J$6,C68:I68,"&lt;="&amp;$J$7),カレンダー!$A:$A,"&lt;="&amp;_xlfn.MAXIFS(C68:I68,C68:I68,"&gt;="&amp;$J$6,C68:I68,"&lt;="&amp;$J$7),カレンダー!$K:$K,"休"))</f>
        <v/>
      </c>
      <c r="L68" s="69" t="str">
        <f>IF(COUNTIFS(C68:I68,"&gt;="&amp;$J$6,C68:I68,"&lt;="&amp;$J$7)=0,"",COUNTIFS(カレンダー!$A:$A,"&gt;="&amp;_xlfn.MINIFS(C68:I68,C68:I68,"&gt;="&amp;$J$6,C68:I68,"&lt;="&amp;$J$7),カレンダー!$A:$A,"&lt;="&amp;_xlfn.MAXIFS(C68:I68,C68:I68,"&gt;="&amp;$J$6,C68:I68,"&lt;="&amp;$J$7),カレンダー!$C:$C,"*閉所*"))</f>
        <v/>
      </c>
      <c r="M68" s="70" t="str">
        <f t="shared" ref="M68" si="70">IF(K68="","",IF(L68&gt;=K68,"〇","×"))</f>
        <v/>
      </c>
      <c r="N68" s="82" t="str">
        <f ca="1">IF(COUNTIF(カレンダー!$I:$I,ROW())=0,"",_xlfn.XLOOKUP(ROW(),カレンダー!$I:$I,カレンダー!$J:$J))</f>
        <v/>
      </c>
      <c r="O68" s="83"/>
      <c r="P68" s="83"/>
      <c r="Q68" s="84"/>
      <c r="R68" s="51" t="str">
        <f t="shared" ref="R68" si="71">IF(K68="","",COUNTIFS(C68:I68,"&gt;="&amp;$J$6,C68:I68,"&lt;="&amp;$J$7,C69:I69,"&lt;&gt;対象外"))</f>
        <v/>
      </c>
      <c r="S68" s="53" t="str">
        <f t="shared" ref="S68" si="72">IF(K68="","",L68)</f>
        <v/>
      </c>
    </row>
    <row r="69" spans="2:19" s="7" customFormat="1" ht="26.25" hidden="1" customHeight="1" thickBot="1">
      <c r="B69" s="12" t="s">
        <v>45</v>
      </c>
      <c r="C69" s="42"/>
      <c r="D69" s="42"/>
      <c r="E69" s="42"/>
      <c r="F69" s="42"/>
      <c r="G69" s="42"/>
      <c r="H69" s="42"/>
      <c r="I69" s="42"/>
      <c r="J69" s="87"/>
      <c r="K69" s="74"/>
      <c r="L69" s="69"/>
      <c r="M69" s="71"/>
      <c r="N69" s="31" t="str">
        <f ca="1">IF(N68="","","閉所日")</f>
        <v/>
      </c>
      <c r="O69" s="7" t="str">
        <f ca="1">IF(N68="","","対象期間")</f>
        <v/>
      </c>
      <c r="P69" s="7" t="str">
        <f ca="1">IF(N68="","","土日数")</f>
        <v/>
      </c>
      <c r="Q69" s="34" t="str">
        <f ca="1">IF(N68="","","月単位の週休２日"&amp;CHAR(10)&amp;"実施有無")</f>
        <v/>
      </c>
      <c r="R69" s="52"/>
      <c r="S69" s="53"/>
    </row>
    <row r="70" spans="2:19" s="7" customFormat="1" ht="26.25" hidden="1" customHeight="1" thickBot="1">
      <c r="B70" s="17" t="s">
        <v>2</v>
      </c>
      <c r="C70" s="44"/>
      <c r="D70" s="44"/>
      <c r="E70" s="44"/>
      <c r="F70" s="44"/>
      <c r="G70" s="44"/>
      <c r="H70" s="44"/>
      <c r="I70" s="44"/>
      <c r="J70" s="88"/>
      <c r="K70" s="74"/>
      <c r="L70" s="69"/>
      <c r="M70" s="72"/>
      <c r="N70" s="45" t="str">
        <f ca="1">IF(N68="","",_xlfn.XLOOKUP(ROW()-2,カレンダー!$I:$I,カレンダー!$L:$L))</f>
        <v/>
      </c>
      <c r="O70" s="46" t="str">
        <f ca="1">IF(N68="","",_xlfn.XLOOKUP(ROW()-2,カレンダー!$I:$I,カレンダー!$M:$M))</f>
        <v/>
      </c>
      <c r="P70" s="46" t="str">
        <f ca="1">IF(N68="","",_xlfn.XLOOKUP(ROW()-2,カレンダー!$I:$I,カレンダー!$N:$N))</f>
        <v/>
      </c>
      <c r="Q70" s="47" t="str">
        <f ca="1">IF(N68="","",_xlfn.XLOOKUP(ROW()-2,カレンダー!$I:$I,カレンダー!$O:$O))</f>
        <v/>
      </c>
      <c r="R70" s="52"/>
      <c r="S70" s="53"/>
    </row>
    <row r="71" spans="2:19" s="7" customFormat="1" ht="18.75" hidden="1" customHeight="1" thickBot="1">
      <c r="B71" s="15" t="s">
        <v>1</v>
      </c>
      <c r="C71" s="39">
        <f>I68+1</f>
        <v>46251</v>
      </c>
      <c r="D71" s="39">
        <f>C71+1</f>
        <v>46252</v>
      </c>
      <c r="E71" s="39">
        <f t="shared" ref="E71:I71" si="73">D71+1</f>
        <v>46253</v>
      </c>
      <c r="F71" s="39">
        <f t="shared" si="73"/>
        <v>46254</v>
      </c>
      <c r="G71" s="39">
        <f t="shared" si="73"/>
        <v>46255</v>
      </c>
      <c r="H71" s="39">
        <f t="shared" si="73"/>
        <v>46256</v>
      </c>
      <c r="I71" s="39">
        <f t="shared" si="73"/>
        <v>46257</v>
      </c>
      <c r="J71" s="79"/>
      <c r="K71" s="73" t="str">
        <f>IF(COUNTIFS(C71:I71,"&gt;="&amp;$J$6,C71:I71,"&lt;="&amp;$J$7)=0,"",COUNTIFS(カレンダー!$A:$A,"&gt;="&amp;_xlfn.MINIFS(C71:I71,C71:I71,"&gt;="&amp;$J$6,C71:I71,"&lt;="&amp;$J$7),カレンダー!$A:$A,"&lt;="&amp;_xlfn.MAXIFS(C71:I71,C71:I71,"&gt;="&amp;$J$6,C71:I71,"&lt;="&amp;$J$7),カレンダー!$K:$K,"休"))</f>
        <v/>
      </c>
      <c r="L71" s="69" t="str">
        <f>IF(COUNTIFS(C71:I71,"&gt;="&amp;$J$6,C71:I71,"&lt;="&amp;$J$7)=0,"",COUNTIFS(カレンダー!$A:$A,"&gt;="&amp;_xlfn.MINIFS(C71:I71,C71:I71,"&gt;="&amp;$J$6,C71:I71,"&lt;="&amp;$J$7),カレンダー!$A:$A,"&lt;="&amp;_xlfn.MAXIFS(C71:I71,C71:I71,"&gt;="&amp;$J$6,C71:I71,"&lt;="&amp;$J$7),カレンダー!$C:$C,"*閉所*"))</f>
        <v/>
      </c>
      <c r="M71" s="70" t="str">
        <f t="shared" ref="M71" si="74">IF(K71="","",IF(L71&gt;=K71,"〇","×"))</f>
        <v/>
      </c>
      <c r="N71" s="82" t="str">
        <f ca="1">IF(COUNTIF(カレンダー!$I:$I,ROW())=0,"",_xlfn.XLOOKUP(ROW(),カレンダー!$I:$I,カレンダー!$J:$J))</f>
        <v/>
      </c>
      <c r="O71" s="83"/>
      <c r="P71" s="83"/>
      <c r="Q71" s="84"/>
      <c r="R71" s="51" t="str">
        <f t="shared" ref="R71" si="75">IF(K71="","",COUNTIFS(C71:I71,"&gt;="&amp;$J$6,C71:I71,"&lt;="&amp;$J$7,C72:I72,"&lt;&gt;対象外"))</f>
        <v/>
      </c>
      <c r="S71" s="53" t="str">
        <f t="shared" ref="S71" si="76">IF(K71="","",L71)</f>
        <v/>
      </c>
    </row>
    <row r="72" spans="2:19" s="7" customFormat="1" ht="26.25" hidden="1" customHeight="1" thickBot="1">
      <c r="B72" s="12" t="s">
        <v>45</v>
      </c>
      <c r="C72" s="42"/>
      <c r="D72" s="42"/>
      <c r="E72" s="42"/>
      <c r="F72" s="42"/>
      <c r="G72" s="42"/>
      <c r="H72" s="42"/>
      <c r="I72" s="42"/>
      <c r="J72" s="80"/>
      <c r="K72" s="74"/>
      <c r="L72" s="69"/>
      <c r="M72" s="71"/>
      <c r="N72" s="31" t="str">
        <f ca="1">IF(N71="","","閉所日")</f>
        <v/>
      </c>
      <c r="O72" s="7" t="str">
        <f ca="1">IF(N71="","","対象期間")</f>
        <v/>
      </c>
      <c r="P72" s="7" t="str">
        <f ca="1">IF(N71="","","土日数")</f>
        <v/>
      </c>
      <c r="Q72" s="34" t="str">
        <f ca="1">IF(N71="","","月単位の週休２日"&amp;CHAR(10)&amp;"実施有無")</f>
        <v/>
      </c>
      <c r="R72" s="52"/>
      <c r="S72" s="53"/>
    </row>
    <row r="73" spans="2:19" s="7" customFormat="1" ht="26.25" hidden="1" customHeight="1" thickBot="1">
      <c r="B73" s="17" t="s">
        <v>2</v>
      </c>
      <c r="C73" s="44"/>
      <c r="D73" s="44"/>
      <c r="E73" s="44"/>
      <c r="F73" s="44"/>
      <c r="G73" s="44"/>
      <c r="H73" s="44"/>
      <c r="I73" s="44"/>
      <c r="J73" s="81"/>
      <c r="K73" s="74"/>
      <c r="L73" s="69"/>
      <c r="M73" s="72"/>
      <c r="N73" s="45" t="str">
        <f ca="1">IF(N71="","",_xlfn.XLOOKUP(ROW()-2,カレンダー!$I:$I,カレンダー!$L:$L))</f>
        <v/>
      </c>
      <c r="O73" s="46" t="str">
        <f ca="1">IF(N71="","",_xlfn.XLOOKUP(ROW()-2,カレンダー!$I:$I,カレンダー!$M:$M))</f>
        <v/>
      </c>
      <c r="P73" s="46" t="str">
        <f ca="1">IF(N71="","",_xlfn.XLOOKUP(ROW()-2,カレンダー!$I:$I,カレンダー!$N:$N))</f>
        <v/>
      </c>
      <c r="Q73" s="47" t="str">
        <f ca="1">IF(N71="","",_xlfn.XLOOKUP(ROW()-2,カレンダー!$I:$I,カレンダー!$O:$O))</f>
        <v/>
      </c>
      <c r="R73" s="52"/>
      <c r="S73" s="53"/>
    </row>
    <row r="74" spans="2:19" s="7" customFormat="1" ht="18.75" hidden="1" customHeight="1" thickBot="1">
      <c r="B74" s="18" t="s">
        <v>1</v>
      </c>
      <c r="C74" s="36">
        <f>I71+1</f>
        <v>46258</v>
      </c>
      <c r="D74" s="36">
        <f>C74+1</f>
        <v>46259</v>
      </c>
      <c r="E74" s="36">
        <f t="shared" ref="E74:I74" si="77">D74+1</f>
        <v>46260</v>
      </c>
      <c r="F74" s="36">
        <f t="shared" si="77"/>
        <v>46261</v>
      </c>
      <c r="G74" s="36">
        <f t="shared" si="77"/>
        <v>46262</v>
      </c>
      <c r="H74" s="36">
        <f t="shared" si="77"/>
        <v>46263</v>
      </c>
      <c r="I74" s="36">
        <f t="shared" si="77"/>
        <v>46264</v>
      </c>
      <c r="J74" s="79"/>
      <c r="K74" s="73" t="str">
        <f>IF(COUNTIFS(C74:I74,"&gt;="&amp;$J$6,C74:I74,"&lt;="&amp;$J$7)=0,"",COUNTIFS(カレンダー!$A:$A,"&gt;="&amp;_xlfn.MINIFS(C74:I74,C74:I74,"&gt;="&amp;$J$6,C74:I74,"&lt;="&amp;$J$7),カレンダー!$A:$A,"&lt;="&amp;_xlfn.MAXIFS(C74:I74,C74:I74,"&gt;="&amp;$J$6,C74:I74,"&lt;="&amp;$J$7),カレンダー!$K:$K,"休"))</f>
        <v/>
      </c>
      <c r="L74" s="69" t="str">
        <f>IF(COUNTIFS(C74:I74,"&gt;="&amp;$J$6,C74:I74,"&lt;="&amp;$J$7)=0,"",COUNTIFS(カレンダー!$A:$A,"&gt;="&amp;_xlfn.MINIFS(C74:I74,C74:I74,"&gt;="&amp;$J$6,C74:I74,"&lt;="&amp;$J$7),カレンダー!$A:$A,"&lt;="&amp;_xlfn.MAXIFS(C74:I74,C74:I74,"&gt;="&amp;$J$6,C74:I74,"&lt;="&amp;$J$7),カレンダー!$C:$C,"*閉所*"))</f>
        <v/>
      </c>
      <c r="M74" s="70" t="str">
        <f t="shared" ref="M74" si="78">IF(K74="","",IF(L74&gt;=K74,"〇","×"))</f>
        <v/>
      </c>
      <c r="N74" s="82" t="str">
        <f ca="1">IF(COUNTIF(カレンダー!$I:$I,ROW())=0,"",_xlfn.XLOOKUP(ROW(),カレンダー!$I:$I,カレンダー!$J:$J))</f>
        <v/>
      </c>
      <c r="O74" s="83"/>
      <c r="P74" s="83"/>
      <c r="Q74" s="84"/>
      <c r="R74" s="51" t="str">
        <f t="shared" ref="R74" si="79">IF(K74="","",COUNTIFS(C74:I74,"&gt;="&amp;$J$6,C74:I74,"&lt;="&amp;$J$7,C75:I75,"&lt;&gt;対象外"))</f>
        <v/>
      </c>
      <c r="S74" s="53" t="str">
        <f t="shared" ref="S74" si="80">IF(K74="","",L74)</f>
        <v/>
      </c>
    </row>
    <row r="75" spans="2:19" s="7" customFormat="1" ht="26.25" hidden="1" customHeight="1" thickBot="1">
      <c r="B75" s="12" t="s">
        <v>45</v>
      </c>
      <c r="C75" s="42"/>
      <c r="D75" s="42"/>
      <c r="E75" s="42"/>
      <c r="F75" s="42"/>
      <c r="G75" s="42"/>
      <c r="H75" s="42"/>
      <c r="I75" s="42"/>
      <c r="J75" s="80"/>
      <c r="K75" s="74"/>
      <c r="L75" s="69"/>
      <c r="M75" s="71"/>
      <c r="N75" s="31" t="str">
        <f ca="1">IF(N74="","","閉所日")</f>
        <v/>
      </c>
      <c r="O75" s="7" t="str">
        <f ca="1">IF(N74="","","対象期間")</f>
        <v/>
      </c>
      <c r="P75" s="7" t="str">
        <f ca="1">IF(N74="","","土日数")</f>
        <v/>
      </c>
      <c r="Q75" s="34" t="str">
        <f ca="1">IF(N74="","","月単位の週休２日"&amp;CHAR(10)&amp;"実施有無")</f>
        <v/>
      </c>
      <c r="R75" s="52"/>
      <c r="S75" s="53"/>
    </row>
    <row r="76" spans="2:19" s="7" customFormat="1" ht="26.25" hidden="1" customHeight="1" thickBot="1">
      <c r="B76" s="17" t="s">
        <v>2</v>
      </c>
      <c r="C76" s="44"/>
      <c r="D76" s="44"/>
      <c r="E76" s="44"/>
      <c r="F76" s="44"/>
      <c r="G76" s="44"/>
      <c r="H76" s="44"/>
      <c r="I76" s="44"/>
      <c r="J76" s="81"/>
      <c r="K76" s="74"/>
      <c r="L76" s="69"/>
      <c r="M76" s="72"/>
      <c r="N76" s="45" t="str">
        <f ca="1">IF(N74="","",_xlfn.XLOOKUP(ROW()-2,カレンダー!$I:$I,カレンダー!$L:$L))</f>
        <v/>
      </c>
      <c r="O76" s="46" t="str">
        <f ca="1">IF(N74="","",_xlfn.XLOOKUP(ROW()-2,カレンダー!$I:$I,カレンダー!$M:$M))</f>
        <v/>
      </c>
      <c r="P76" s="46" t="str">
        <f ca="1">IF(N74="","",_xlfn.XLOOKUP(ROW()-2,カレンダー!$I:$I,カレンダー!$N:$N))</f>
        <v/>
      </c>
      <c r="Q76" s="47" t="str">
        <f ca="1">IF(N74="","",_xlfn.XLOOKUP(ROW()-2,カレンダー!$I:$I,カレンダー!$O:$O))</f>
        <v/>
      </c>
      <c r="R76" s="52"/>
      <c r="S76" s="53"/>
    </row>
    <row r="77" spans="2:19" s="7" customFormat="1" ht="18.75" hidden="1" customHeight="1" thickBot="1">
      <c r="B77" s="15" t="s">
        <v>1</v>
      </c>
      <c r="C77" s="36">
        <f>I74+1</f>
        <v>46265</v>
      </c>
      <c r="D77" s="36">
        <f>C77+1</f>
        <v>46266</v>
      </c>
      <c r="E77" s="36">
        <f t="shared" ref="E77:I77" si="81">D77+1</f>
        <v>46267</v>
      </c>
      <c r="F77" s="36">
        <f t="shared" si="81"/>
        <v>46268</v>
      </c>
      <c r="G77" s="36">
        <f t="shared" si="81"/>
        <v>46269</v>
      </c>
      <c r="H77" s="36">
        <f t="shared" si="81"/>
        <v>46270</v>
      </c>
      <c r="I77" s="36">
        <f t="shared" si="81"/>
        <v>46271</v>
      </c>
      <c r="J77" s="79"/>
      <c r="K77" s="73" t="str">
        <f>IF(COUNTIFS(C77:I77,"&gt;="&amp;$J$6,C77:I77,"&lt;="&amp;$J$7)=0,"",COUNTIFS(カレンダー!$A:$A,"&gt;="&amp;_xlfn.MINIFS(C77:I77,C77:I77,"&gt;="&amp;$J$6,C77:I77,"&lt;="&amp;$J$7),カレンダー!$A:$A,"&lt;="&amp;_xlfn.MAXIFS(C77:I77,C77:I77,"&gt;="&amp;$J$6,C77:I77,"&lt;="&amp;$J$7),カレンダー!$K:$K,"休"))</f>
        <v/>
      </c>
      <c r="L77" s="69" t="str">
        <f>IF(COUNTIFS(C77:I77,"&gt;="&amp;$J$6,C77:I77,"&lt;="&amp;$J$7)=0,"",COUNTIFS(カレンダー!$A:$A,"&gt;="&amp;_xlfn.MINIFS(C77:I77,C77:I77,"&gt;="&amp;$J$6,C77:I77,"&lt;="&amp;$J$7),カレンダー!$A:$A,"&lt;="&amp;_xlfn.MAXIFS(C77:I77,C77:I77,"&gt;="&amp;$J$6,C77:I77,"&lt;="&amp;$J$7),カレンダー!$C:$C,"*閉所*"))</f>
        <v/>
      </c>
      <c r="M77" s="70" t="str">
        <f t="shared" ref="M77" si="82">IF(K77="","",IF(L77&gt;=K77,"〇","×"))</f>
        <v/>
      </c>
      <c r="N77" s="82" t="str">
        <f ca="1">IF(COUNTIF(カレンダー!$I:$I,ROW())=0,"",_xlfn.XLOOKUP(ROW(),カレンダー!$I:$I,カレンダー!$J:$J))</f>
        <v/>
      </c>
      <c r="O77" s="83"/>
      <c r="P77" s="83"/>
      <c r="Q77" s="84"/>
      <c r="R77" s="51" t="str">
        <f t="shared" ref="R77" si="83">IF(K77="","",COUNTIFS(C77:I77,"&gt;="&amp;$J$6,C77:I77,"&lt;="&amp;$J$7,C78:I78,"&lt;&gt;対象外"))</f>
        <v/>
      </c>
      <c r="S77" s="53" t="str">
        <f t="shared" ref="S77" si="84">IF(K77="","",L77)</f>
        <v/>
      </c>
    </row>
    <row r="78" spans="2:19" s="7" customFormat="1" ht="26.25" hidden="1" customHeight="1" thickBot="1">
      <c r="B78" s="12" t="s">
        <v>45</v>
      </c>
      <c r="C78" s="42"/>
      <c r="D78" s="42"/>
      <c r="E78" s="42"/>
      <c r="F78" s="42"/>
      <c r="G78" s="42"/>
      <c r="H78" s="42"/>
      <c r="I78" s="42"/>
      <c r="J78" s="80"/>
      <c r="K78" s="74"/>
      <c r="L78" s="69"/>
      <c r="M78" s="71"/>
      <c r="N78" s="31" t="str">
        <f ca="1">IF(N77="","","閉所日")</f>
        <v/>
      </c>
      <c r="O78" s="7" t="str">
        <f ca="1">IF(N77="","","対象期間")</f>
        <v/>
      </c>
      <c r="P78" s="7" t="str">
        <f ca="1">IF(N77="","","土日数")</f>
        <v/>
      </c>
      <c r="Q78" s="34" t="str">
        <f ca="1">IF(N77="","","月単位の週休２日"&amp;CHAR(10)&amp;"実施有無")</f>
        <v/>
      </c>
      <c r="R78" s="52"/>
      <c r="S78" s="53"/>
    </row>
    <row r="79" spans="2:19" s="7" customFormat="1" ht="26.25" hidden="1" customHeight="1" thickBot="1">
      <c r="B79" s="17" t="s">
        <v>2</v>
      </c>
      <c r="C79" s="44"/>
      <c r="D79" s="44"/>
      <c r="E79" s="44"/>
      <c r="F79" s="44"/>
      <c r="G79" s="44"/>
      <c r="H79" s="44"/>
      <c r="I79" s="44"/>
      <c r="J79" s="81"/>
      <c r="K79" s="74"/>
      <c r="L79" s="69"/>
      <c r="M79" s="72"/>
      <c r="N79" s="45" t="str">
        <f ca="1">IF(N77="","",_xlfn.XLOOKUP(ROW()-2,カレンダー!$I:$I,カレンダー!$L:$L))</f>
        <v/>
      </c>
      <c r="O79" s="46" t="str">
        <f ca="1">IF(N77="","",_xlfn.XLOOKUP(ROW()-2,カレンダー!$I:$I,カレンダー!$M:$M))</f>
        <v/>
      </c>
      <c r="P79" s="46" t="str">
        <f ca="1">IF(N77="","",_xlfn.XLOOKUP(ROW()-2,カレンダー!$I:$I,カレンダー!$N:$N))</f>
        <v/>
      </c>
      <c r="Q79" s="47" t="str">
        <f ca="1">IF(N77="","",_xlfn.XLOOKUP(ROW()-2,カレンダー!$I:$I,カレンダー!$O:$O))</f>
        <v/>
      </c>
      <c r="R79" s="52"/>
      <c r="S79" s="53"/>
    </row>
    <row r="80" spans="2:19" s="7" customFormat="1" ht="18.75" hidden="1" customHeight="1" thickBot="1">
      <c r="B80" s="18" t="s">
        <v>1</v>
      </c>
      <c r="C80" s="36">
        <f>I77+1</f>
        <v>46272</v>
      </c>
      <c r="D80" s="36">
        <f>C80+1</f>
        <v>46273</v>
      </c>
      <c r="E80" s="36">
        <f t="shared" ref="E80:I80" si="85">D80+1</f>
        <v>46274</v>
      </c>
      <c r="F80" s="36">
        <f t="shared" si="85"/>
        <v>46275</v>
      </c>
      <c r="G80" s="36">
        <f t="shared" si="85"/>
        <v>46276</v>
      </c>
      <c r="H80" s="36">
        <f t="shared" si="85"/>
        <v>46277</v>
      </c>
      <c r="I80" s="36">
        <f t="shared" si="85"/>
        <v>46278</v>
      </c>
      <c r="J80" s="79"/>
      <c r="K80" s="73" t="str">
        <f>IF(COUNTIFS(C80:I80,"&gt;="&amp;$J$6,C80:I80,"&lt;="&amp;$J$7)=0,"",COUNTIFS(カレンダー!$A:$A,"&gt;="&amp;_xlfn.MINIFS(C80:I80,C80:I80,"&gt;="&amp;$J$6,C80:I80,"&lt;="&amp;$J$7),カレンダー!$A:$A,"&lt;="&amp;_xlfn.MAXIFS(C80:I80,C80:I80,"&gt;="&amp;$J$6,C80:I80,"&lt;="&amp;$J$7),カレンダー!$K:$K,"休"))</f>
        <v/>
      </c>
      <c r="L80" s="69" t="str">
        <f>IF(COUNTIFS(C80:I80,"&gt;="&amp;$J$6,C80:I80,"&lt;="&amp;$J$7)=0,"",COUNTIFS(カレンダー!$A:$A,"&gt;="&amp;_xlfn.MINIFS(C80:I80,C80:I80,"&gt;="&amp;$J$6,C80:I80,"&lt;="&amp;$J$7),カレンダー!$A:$A,"&lt;="&amp;_xlfn.MAXIFS(C80:I80,C80:I80,"&gt;="&amp;$J$6,C80:I80,"&lt;="&amp;$J$7),カレンダー!$C:$C,"*閉所*"))</f>
        <v/>
      </c>
      <c r="M80" s="70" t="str">
        <f t="shared" ref="M80" si="86">IF(K80="","",IF(L80&gt;=K80,"〇","×"))</f>
        <v/>
      </c>
      <c r="N80" s="82" t="str">
        <f ca="1">IF(COUNTIF(カレンダー!$I:$I,ROW())=0,"",_xlfn.XLOOKUP(ROW(),カレンダー!$I:$I,カレンダー!$J:$J))</f>
        <v/>
      </c>
      <c r="O80" s="83"/>
      <c r="P80" s="83"/>
      <c r="Q80" s="84"/>
      <c r="R80" s="51" t="str">
        <f t="shared" ref="R80" si="87">IF(K80="","",COUNTIFS(C80:I80,"&gt;="&amp;$J$6,C80:I80,"&lt;="&amp;$J$7,C81:I81,"&lt;&gt;対象外"))</f>
        <v/>
      </c>
      <c r="S80" s="53" t="str">
        <f t="shared" ref="S80" si="88">IF(K80="","",L80)</f>
        <v/>
      </c>
    </row>
    <row r="81" spans="2:19" s="7" customFormat="1" ht="26.25" hidden="1" customHeight="1" thickBot="1">
      <c r="B81" s="12" t="s">
        <v>45</v>
      </c>
      <c r="C81" s="42"/>
      <c r="D81" s="42"/>
      <c r="E81" s="42"/>
      <c r="F81" s="42"/>
      <c r="G81" s="42"/>
      <c r="H81" s="42"/>
      <c r="I81" s="42"/>
      <c r="J81" s="80"/>
      <c r="K81" s="74"/>
      <c r="L81" s="69"/>
      <c r="M81" s="71"/>
      <c r="N81" s="31" t="str">
        <f ca="1">IF(N80="","","閉所日")</f>
        <v/>
      </c>
      <c r="O81" s="7" t="str">
        <f ca="1">IF(N80="","","対象期間")</f>
        <v/>
      </c>
      <c r="P81" s="7" t="str">
        <f ca="1">IF(N80="","","土日数")</f>
        <v/>
      </c>
      <c r="Q81" s="34" t="str">
        <f ca="1">IF(N80="","","月単位の週休２日"&amp;CHAR(10)&amp;"実施有無")</f>
        <v/>
      </c>
      <c r="R81" s="52"/>
      <c r="S81" s="53"/>
    </row>
    <row r="82" spans="2:19" s="7" customFormat="1" ht="26.25" hidden="1" customHeight="1" thickBot="1">
      <c r="B82" s="17" t="s">
        <v>2</v>
      </c>
      <c r="C82" s="44"/>
      <c r="D82" s="44"/>
      <c r="E82" s="44"/>
      <c r="F82" s="44"/>
      <c r="G82" s="44"/>
      <c r="H82" s="44"/>
      <c r="I82" s="44"/>
      <c r="J82" s="81"/>
      <c r="K82" s="74"/>
      <c r="L82" s="69"/>
      <c r="M82" s="72"/>
      <c r="N82" s="45" t="str">
        <f ca="1">IF(N80="","",_xlfn.XLOOKUP(ROW()-2,カレンダー!$I:$I,カレンダー!$L:$L))</f>
        <v/>
      </c>
      <c r="O82" s="46" t="str">
        <f ca="1">IF(N80="","",_xlfn.XLOOKUP(ROW()-2,カレンダー!$I:$I,カレンダー!$M:$M))</f>
        <v/>
      </c>
      <c r="P82" s="46" t="str">
        <f ca="1">IF(N80="","",_xlfn.XLOOKUP(ROW()-2,カレンダー!$I:$I,カレンダー!$N:$N))</f>
        <v/>
      </c>
      <c r="Q82" s="47" t="str">
        <f ca="1">IF(N80="","",_xlfn.XLOOKUP(ROW()-2,カレンダー!$I:$I,カレンダー!$O:$O))</f>
        <v/>
      </c>
      <c r="R82" s="52"/>
      <c r="S82" s="53"/>
    </row>
    <row r="83" spans="2:19" s="7" customFormat="1" ht="18.75" hidden="1" customHeight="1" thickBot="1">
      <c r="B83" s="18" t="s">
        <v>13</v>
      </c>
      <c r="C83" s="36">
        <f>I80+1</f>
        <v>46279</v>
      </c>
      <c r="D83" s="36">
        <f>C83+1</f>
        <v>46280</v>
      </c>
      <c r="E83" s="36">
        <f t="shared" ref="E83:I83" si="89">D83+1</f>
        <v>46281</v>
      </c>
      <c r="F83" s="36">
        <f t="shared" si="89"/>
        <v>46282</v>
      </c>
      <c r="G83" s="36">
        <f t="shared" si="89"/>
        <v>46283</v>
      </c>
      <c r="H83" s="36">
        <f t="shared" si="89"/>
        <v>46284</v>
      </c>
      <c r="I83" s="36">
        <f t="shared" si="89"/>
        <v>46285</v>
      </c>
      <c r="J83" s="79"/>
      <c r="K83" s="73" t="str">
        <f>IF(COUNTIFS(C83:I83,"&gt;="&amp;$J$6,C83:I83,"&lt;="&amp;$J$7)=0,"",COUNTIFS(カレンダー!$A:$A,"&gt;="&amp;_xlfn.MINIFS(C83:I83,C83:I83,"&gt;="&amp;$J$6,C83:I83,"&lt;="&amp;$J$7),カレンダー!$A:$A,"&lt;="&amp;_xlfn.MAXIFS(C83:I83,C83:I83,"&gt;="&amp;$J$6,C83:I83,"&lt;="&amp;$J$7),カレンダー!$K:$K,"休"))</f>
        <v/>
      </c>
      <c r="L83" s="69" t="str">
        <f>IF(COUNTIFS(C83:I83,"&gt;="&amp;$J$6,C83:I83,"&lt;="&amp;$J$7)=0,"",COUNTIFS(カレンダー!$A:$A,"&gt;="&amp;_xlfn.MINIFS(C83:I83,C83:I83,"&gt;="&amp;$J$6,C83:I83,"&lt;="&amp;$J$7),カレンダー!$A:$A,"&lt;="&amp;_xlfn.MAXIFS(C83:I83,C83:I83,"&gt;="&amp;$J$6,C83:I83,"&lt;="&amp;$J$7),カレンダー!$C:$C,"*閉所*"))</f>
        <v/>
      </c>
      <c r="M83" s="70" t="str">
        <f t="shared" ref="M83" si="90">IF(K83="","",IF(L83&gt;=K83,"〇","×"))</f>
        <v/>
      </c>
      <c r="N83" s="82" t="str">
        <f ca="1">IF(COUNTIF(カレンダー!$I:$I,ROW())=0,"",_xlfn.XLOOKUP(ROW(),カレンダー!$I:$I,カレンダー!$J:$J))</f>
        <v/>
      </c>
      <c r="O83" s="83"/>
      <c r="P83" s="83"/>
      <c r="Q83" s="84"/>
      <c r="R83" s="51" t="str">
        <f t="shared" ref="R83" si="91">IF(K83="","",COUNTIFS(C83:I83,"&gt;="&amp;$J$6,C83:I83,"&lt;="&amp;$J$7,C84:I84,"&lt;&gt;対象外"))</f>
        <v/>
      </c>
      <c r="S83" s="53" t="str">
        <f t="shared" ref="S83" si="92">IF(K83="","",L83)</f>
        <v/>
      </c>
    </row>
    <row r="84" spans="2:19" s="7" customFormat="1" ht="26.25" hidden="1" customHeight="1" thickBot="1">
      <c r="B84" s="12" t="s">
        <v>45</v>
      </c>
      <c r="C84" s="42"/>
      <c r="D84" s="42"/>
      <c r="E84" s="42"/>
      <c r="F84" s="42"/>
      <c r="G84" s="42"/>
      <c r="H84" s="42"/>
      <c r="I84" s="42"/>
      <c r="J84" s="80"/>
      <c r="K84" s="74"/>
      <c r="L84" s="69"/>
      <c r="M84" s="71"/>
      <c r="N84" s="31" t="str">
        <f ca="1">IF(N83="","","閉所日")</f>
        <v/>
      </c>
      <c r="O84" s="7" t="str">
        <f ca="1">IF(N83="","","対象期間")</f>
        <v/>
      </c>
      <c r="P84" s="7" t="str">
        <f ca="1">IF(N83="","","土日数")</f>
        <v/>
      </c>
      <c r="Q84" s="34" t="str">
        <f ca="1">IF(N83="","","月単位の週休２日"&amp;CHAR(10)&amp;"実施有無")</f>
        <v/>
      </c>
      <c r="R84" s="52"/>
      <c r="S84" s="53"/>
    </row>
    <row r="85" spans="2:19" s="7" customFormat="1" ht="26.25" hidden="1" customHeight="1" thickBot="1">
      <c r="B85" s="17" t="s">
        <v>2</v>
      </c>
      <c r="C85" s="44"/>
      <c r="D85" s="44"/>
      <c r="E85" s="44"/>
      <c r="F85" s="44"/>
      <c r="G85" s="44"/>
      <c r="H85" s="44"/>
      <c r="I85" s="44"/>
      <c r="J85" s="81"/>
      <c r="K85" s="74"/>
      <c r="L85" s="69"/>
      <c r="M85" s="72"/>
      <c r="N85" s="45" t="str">
        <f ca="1">IF(N83="","",_xlfn.XLOOKUP(ROW()-2,カレンダー!$I:$I,カレンダー!$L:$L))</f>
        <v/>
      </c>
      <c r="O85" s="46" t="str">
        <f ca="1">IF(N83="","",_xlfn.XLOOKUP(ROW()-2,カレンダー!$I:$I,カレンダー!$M:$M))</f>
        <v/>
      </c>
      <c r="P85" s="46" t="str">
        <f ca="1">IF(N83="","",_xlfn.XLOOKUP(ROW()-2,カレンダー!$I:$I,カレンダー!$N:$N))</f>
        <v/>
      </c>
      <c r="Q85" s="47" t="str">
        <f ca="1">IF(N83="","",_xlfn.XLOOKUP(ROW()-2,カレンダー!$I:$I,カレンダー!$O:$O))</f>
        <v/>
      </c>
      <c r="R85" s="52"/>
      <c r="S85" s="53"/>
    </row>
    <row r="86" spans="2:19" s="7" customFormat="1" ht="18.75" hidden="1" customHeight="1" thickBot="1">
      <c r="B86" s="15" t="s">
        <v>1</v>
      </c>
      <c r="C86" s="36">
        <f>I83+1</f>
        <v>46286</v>
      </c>
      <c r="D86" s="36">
        <f>C86+1</f>
        <v>46287</v>
      </c>
      <c r="E86" s="36">
        <f t="shared" ref="E86:I86" si="93">D86+1</f>
        <v>46288</v>
      </c>
      <c r="F86" s="36">
        <f t="shared" si="93"/>
        <v>46289</v>
      </c>
      <c r="G86" s="36">
        <f t="shared" si="93"/>
        <v>46290</v>
      </c>
      <c r="H86" s="36">
        <f t="shared" si="93"/>
        <v>46291</v>
      </c>
      <c r="I86" s="36">
        <f t="shared" si="93"/>
        <v>46292</v>
      </c>
      <c r="J86" s="79"/>
      <c r="K86" s="73" t="str">
        <f>IF(COUNTIFS(C86:I86,"&gt;="&amp;$J$6,C86:I86,"&lt;="&amp;$J$7)=0,"",COUNTIFS(カレンダー!$A:$A,"&gt;="&amp;_xlfn.MINIFS(C86:I86,C86:I86,"&gt;="&amp;$J$6,C86:I86,"&lt;="&amp;$J$7),カレンダー!$A:$A,"&lt;="&amp;_xlfn.MAXIFS(C86:I86,C86:I86,"&gt;="&amp;$J$6,C86:I86,"&lt;="&amp;$J$7),カレンダー!$K:$K,"休"))</f>
        <v/>
      </c>
      <c r="L86" s="69" t="str">
        <f>IF(COUNTIFS(C86:I86,"&gt;="&amp;$J$6,C86:I86,"&lt;="&amp;$J$7)=0,"",COUNTIFS(カレンダー!$A:$A,"&gt;="&amp;_xlfn.MINIFS(C86:I86,C86:I86,"&gt;="&amp;$J$6,C86:I86,"&lt;="&amp;$J$7),カレンダー!$A:$A,"&lt;="&amp;_xlfn.MAXIFS(C86:I86,C86:I86,"&gt;="&amp;$J$6,C86:I86,"&lt;="&amp;$J$7),カレンダー!$C:$C,"*閉所*"))</f>
        <v/>
      </c>
      <c r="M86" s="70" t="str">
        <f t="shared" ref="M86" si="94">IF(K86="","",IF(L86&gt;=K86,"〇","×"))</f>
        <v/>
      </c>
      <c r="N86" s="82" t="str">
        <f ca="1">IF(COUNTIF(カレンダー!$I:$I,ROW())=0,"",_xlfn.XLOOKUP(ROW(),カレンダー!$I:$I,カレンダー!$J:$J))</f>
        <v/>
      </c>
      <c r="O86" s="83"/>
      <c r="P86" s="83"/>
      <c r="Q86" s="84"/>
      <c r="R86" s="51" t="str">
        <f t="shared" ref="R86" si="95">IF(K86="","",COUNTIFS(C86:I86,"&gt;="&amp;$J$6,C86:I86,"&lt;="&amp;$J$7,C87:I87,"&lt;&gt;対象外"))</f>
        <v/>
      </c>
      <c r="S86" s="53" t="str">
        <f t="shared" ref="S86" si="96">IF(K86="","",L86)</f>
        <v/>
      </c>
    </row>
    <row r="87" spans="2:19" s="7" customFormat="1" ht="26.25" hidden="1" customHeight="1" thickBot="1">
      <c r="B87" s="12" t="s">
        <v>45</v>
      </c>
      <c r="C87" s="42"/>
      <c r="D87" s="42"/>
      <c r="E87" s="42"/>
      <c r="F87" s="42"/>
      <c r="G87" s="42"/>
      <c r="H87" s="42"/>
      <c r="I87" s="42"/>
      <c r="J87" s="80"/>
      <c r="K87" s="74"/>
      <c r="L87" s="69"/>
      <c r="M87" s="71"/>
      <c r="N87" s="31" t="str">
        <f ca="1">IF(N86="","","閉所日")</f>
        <v/>
      </c>
      <c r="O87" s="7" t="str">
        <f ca="1">IF(N86="","","対象期間")</f>
        <v/>
      </c>
      <c r="P87" s="7" t="str">
        <f ca="1">IF(N86="","","土日数")</f>
        <v/>
      </c>
      <c r="Q87" s="34" t="str">
        <f ca="1">IF(N86="","","月単位の週休２日"&amp;CHAR(10)&amp;"実施有無")</f>
        <v/>
      </c>
      <c r="R87" s="52"/>
      <c r="S87" s="53"/>
    </row>
    <row r="88" spans="2:19" s="7" customFormat="1" ht="26.25" hidden="1" customHeight="1" thickBot="1">
      <c r="B88" s="17" t="s">
        <v>2</v>
      </c>
      <c r="C88" s="44"/>
      <c r="D88" s="44"/>
      <c r="E88" s="44"/>
      <c r="F88" s="44"/>
      <c r="G88" s="44"/>
      <c r="H88" s="44"/>
      <c r="I88" s="44"/>
      <c r="J88" s="81"/>
      <c r="K88" s="74"/>
      <c r="L88" s="69"/>
      <c r="M88" s="72"/>
      <c r="N88" s="45" t="str">
        <f ca="1">IF(N86="","",_xlfn.XLOOKUP(ROW()-2,カレンダー!$I:$I,カレンダー!$L:$L))</f>
        <v/>
      </c>
      <c r="O88" s="46" t="str">
        <f ca="1">IF(N86="","",_xlfn.XLOOKUP(ROW()-2,カレンダー!$I:$I,カレンダー!$M:$M))</f>
        <v/>
      </c>
      <c r="P88" s="46" t="str">
        <f ca="1">IF(N86="","",_xlfn.XLOOKUP(ROW()-2,カレンダー!$I:$I,カレンダー!$N:$N))</f>
        <v/>
      </c>
      <c r="Q88" s="47" t="str">
        <f ca="1">IF(N86="","",_xlfn.XLOOKUP(ROW()-2,カレンダー!$I:$I,カレンダー!$O:$O))</f>
        <v/>
      </c>
      <c r="R88" s="52"/>
      <c r="S88" s="53"/>
    </row>
    <row r="89" spans="2:19" s="7" customFormat="1" ht="18.75" hidden="1" customHeight="1" thickBot="1">
      <c r="B89" s="18" t="s">
        <v>1</v>
      </c>
      <c r="C89" s="36">
        <f>I86+1</f>
        <v>46293</v>
      </c>
      <c r="D89" s="36">
        <f>C89+1</f>
        <v>46294</v>
      </c>
      <c r="E89" s="36">
        <f t="shared" ref="E89:I89" si="97">D89+1</f>
        <v>46295</v>
      </c>
      <c r="F89" s="36">
        <f t="shared" si="97"/>
        <v>46296</v>
      </c>
      <c r="G89" s="36">
        <f t="shared" si="97"/>
        <v>46297</v>
      </c>
      <c r="H89" s="36">
        <f t="shared" si="97"/>
        <v>46298</v>
      </c>
      <c r="I89" s="36">
        <f t="shared" si="97"/>
        <v>46299</v>
      </c>
      <c r="J89" s="79"/>
      <c r="K89" s="73" t="str">
        <f>IF(COUNTIFS(C89:I89,"&gt;="&amp;$J$6,C89:I89,"&lt;="&amp;$J$7)=0,"",COUNTIFS(カレンダー!$A:$A,"&gt;="&amp;_xlfn.MINIFS(C89:I89,C89:I89,"&gt;="&amp;$J$6,C89:I89,"&lt;="&amp;$J$7),カレンダー!$A:$A,"&lt;="&amp;_xlfn.MAXIFS(C89:I89,C89:I89,"&gt;="&amp;$J$6,C89:I89,"&lt;="&amp;$J$7),カレンダー!$K:$K,"休"))</f>
        <v/>
      </c>
      <c r="L89" s="69" t="str">
        <f>IF(COUNTIFS(C89:I89,"&gt;="&amp;$J$6,C89:I89,"&lt;="&amp;$J$7)=0,"",COUNTIFS(カレンダー!$A:$A,"&gt;="&amp;_xlfn.MINIFS(C89:I89,C89:I89,"&gt;="&amp;$J$6,C89:I89,"&lt;="&amp;$J$7),カレンダー!$A:$A,"&lt;="&amp;_xlfn.MAXIFS(C89:I89,C89:I89,"&gt;="&amp;$J$6,C89:I89,"&lt;="&amp;$J$7),カレンダー!$C:$C,"*閉所*"))</f>
        <v/>
      </c>
      <c r="M89" s="70" t="str">
        <f t="shared" ref="M89" si="98">IF(K89="","",IF(L89&gt;=K89,"〇","×"))</f>
        <v/>
      </c>
      <c r="N89" s="82" t="str">
        <f ca="1">IF(COUNTIF(カレンダー!$I:$I,ROW())=0,"",_xlfn.XLOOKUP(ROW(),カレンダー!$I:$I,カレンダー!$J:$J))</f>
        <v/>
      </c>
      <c r="O89" s="83"/>
      <c r="P89" s="83"/>
      <c r="Q89" s="84"/>
      <c r="R89" s="51" t="str">
        <f t="shared" ref="R89" si="99">IF(K89="","",COUNTIFS(C89:I89,"&gt;="&amp;$J$6,C89:I89,"&lt;="&amp;$J$7,C90:I90,"&lt;&gt;対象外"))</f>
        <v/>
      </c>
      <c r="S89" s="53" t="str">
        <f t="shared" ref="S89" si="100">IF(K89="","",L89)</f>
        <v/>
      </c>
    </row>
    <row r="90" spans="2:19" s="7" customFormat="1" ht="26.25" hidden="1" customHeight="1" thickBot="1">
      <c r="B90" s="12" t="s">
        <v>45</v>
      </c>
      <c r="C90" s="42"/>
      <c r="D90" s="42"/>
      <c r="E90" s="42"/>
      <c r="F90" s="42"/>
      <c r="G90" s="42"/>
      <c r="H90" s="42"/>
      <c r="I90" s="42"/>
      <c r="J90" s="80"/>
      <c r="K90" s="74"/>
      <c r="L90" s="69"/>
      <c r="M90" s="71"/>
      <c r="N90" s="31" t="str">
        <f ca="1">IF(N89="","","閉所日")</f>
        <v/>
      </c>
      <c r="O90" s="7" t="str">
        <f ca="1">IF(N89="","","対象期間")</f>
        <v/>
      </c>
      <c r="P90" s="7" t="str">
        <f ca="1">IF(N89="","","土日数")</f>
        <v/>
      </c>
      <c r="Q90" s="34" t="str">
        <f ca="1">IF(N89="","","月単位の週休２日"&amp;CHAR(10)&amp;"実施有無")</f>
        <v/>
      </c>
      <c r="R90" s="52"/>
      <c r="S90" s="53"/>
    </row>
    <row r="91" spans="2:19" s="7" customFormat="1" ht="26.25" hidden="1" customHeight="1" thickBot="1">
      <c r="B91" s="17" t="s">
        <v>2</v>
      </c>
      <c r="C91" s="44"/>
      <c r="D91" s="44"/>
      <c r="E91" s="44"/>
      <c r="F91" s="44"/>
      <c r="G91" s="44"/>
      <c r="H91" s="44"/>
      <c r="I91" s="44"/>
      <c r="J91" s="81"/>
      <c r="K91" s="74"/>
      <c r="L91" s="69"/>
      <c r="M91" s="72"/>
      <c r="N91" s="45" t="str">
        <f ca="1">IF(N89="","",_xlfn.XLOOKUP(ROW()-2,カレンダー!$I:$I,カレンダー!$L:$L))</f>
        <v/>
      </c>
      <c r="O91" s="46" t="str">
        <f ca="1">IF(N89="","",_xlfn.XLOOKUP(ROW()-2,カレンダー!$I:$I,カレンダー!$M:$M))</f>
        <v/>
      </c>
      <c r="P91" s="46" t="str">
        <f ca="1">IF(N89="","",_xlfn.XLOOKUP(ROW()-2,カレンダー!$I:$I,カレンダー!$N:$N))</f>
        <v/>
      </c>
      <c r="Q91" s="47" t="str">
        <f ca="1">IF(N89="","",_xlfn.XLOOKUP(ROW()-2,カレンダー!$I:$I,カレンダー!$O:$O))</f>
        <v/>
      </c>
      <c r="R91" s="52"/>
      <c r="S91" s="53"/>
    </row>
    <row r="92" spans="2:19" s="7" customFormat="1" ht="18.75" hidden="1" customHeight="1" thickBot="1">
      <c r="B92" s="15" t="s">
        <v>1</v>
      </c>
      <c r="C92" s="36">
        <f>I89+1</f>
        <v>46300</v>
      </c>
      <c r="D92" s="36">
        <f>C92+1</f>
        <v>46301</v>
      </c>
      <c r="E92" s="36">
        <f t="shared" ref="E92:I92" si="101">D92+1</f>
        <v>46302</v>
      </c>
      <c r="F92" s="36">
        <f t="shared" si="101"/>
        <v>46303</v>
      </c>
      <c r="G92" s="36">
        <f t="shared" si="101"/>
        <v>46304</v>
      </c>
      <c r="H92" s="36">
        <f t="shared" si="101"/>
        <v>46305</v>
      </c>
      <c r="I92" s="36">
        <f t="shared" si="101"/>
        <v>46306</v>
      </c>
      <c r="J92" s="79"/>
      <c r="K92" s="73" t="str">
        <f>IF(COUNTIFS(C92:I92,"&gt;="&amp;$J$6,C92:I92,"&lt;="&amp;$J$7)=0,"",COUNTIFS(カレンダー!$A:$A,"&gt;="&amp;_xlfn.MINIFS(C92:I92,C92:I92,"&gt;="&amp;$J$6,C92:I92,"&lt;="&amp;$J$7),カレンダー!$A:$A,"&lt;="&amp;_xlfn.MAXIFS(C92:I92,C92:I92,"&gt;="&amp;$J$6,C92:I92,"&lt;="&amp;$J$7),カレンダー!$K:$K,"休"))</f>
        <v/>
      </c>
      <c r="L92" s="69" t="str">
        <f>IF(COUNTIFS(C92:I92,"&gt;="&amp;$J$6,C92:I92,"&lt;="&amp;$J$7)=0,"",COUNTIFS(カレンダー!$A:$A,"&gt;="&amp;_xlfn.MINIFS(C92:I92,C92:I92,"&gt;="&amp;$J$6,C92:I92,"&lt;="&amp;$J$7),カレンダー!$A:$A,"&lt;="&amp;_xlfn.MAXIFS(C92:I92,C92:I92,"&gt;="&amp;$J$6,C92:I92,"&lt;="&amp;$J$7),カレンダー!$C:$C,"*閉所*"))</f>
        <v/>
      </c>
      <c r="M92" s="70" t="str">
        <f t="shared" ref="M92" si="102">IF(K92="","",IF(L92&gt;=K92,"〇","×"))</f>
        <v/>
      </c>
      <c r="N92" s="82" t="str">
        <f ca="1">IF(COUNTIF(カレンダー!$I:$I,ROW())=0,"",_xlfn.XLOOKUP(ROW(),カレンダー!$I:$I,カレンダー!$J:$J))</f>
        <v/>
      </c>
      <c r="O92" s="83"/>
      <c r="P92" s="83"/>
      <c r="Q92" s="84"/>
      <c r="R92" s="51" t="str">
        <f t="shared" ref="R92" si="103">IF(K92="","",COUNTIFS(C92:I92,"&gt;="&amp;$J$6,C92:I92,"&lt;="&amp;$J$7,C93:I93,"&lt;&gt;対象外"))</f>
        <v/>
      </c>
      <c r="S92" s="53" t="str">
        <f t="shared" ref="S92" si="104">IF(K92="","",L92)</f>
        <v/>
      </c>
    </row>
    <row r="93" spans="2:19" s="7" customFormat="1" ht="26.25" hidden="1" customHeight="1" thickBot="1">
      <c r="B93" s="12" t="s">
        <v>45</v>
      </c>
      <c r="C93" s="42"/>
      <c r="D93" s="42"/>
      <c r="E93" s="42"/>
      <c r="F93" s="42"/>
      <c r="G93" s="42"/>
      <c r="H93" s="42"/>
      <c r="I93" s="42"/>
      <c r="J93" s="80"/>
      <c r="K93" s="74"/>
      <c r="L93" s="69"/>
      <c r="M93" s="71"/>
      <c r="N93" s="31" t="str">
        <f ca="1">IF(N92="","","閉所日")</f>
        <v/>
      </c>
      <c r="O93" s="7" t="str">
        <f ca="1">IF(N92="","","対象期間")</f>
        <v/>
      </c>
      <c r="P93" s="7" t="str">
        <f ca="1">IF(N92="","","土日数")</f>
        <v/>
      </c>
      <c r="Q93" s="34" t="str">
        <f ca="1">IF(N92="","","月単位の週休２日"&amp;CHAR(10)&amp;"実施有無")</f>
        <v/>
      </c>
      <c r="R93" s="52"/>
      <c r="S93" s="53"/>
    </row>
    <row r="94" spans="2:19" s="7" customFormat="1" ht="26.25" hidden="1" customHeight="1" thickBot="1">
      <c r="B94" s="17" t="s">
        <v>2</v>
      </c>
      <c r="C94" s="44"/>
      <c r="D94" s="44"/>
      <c r="E94" s="44"/>
      <c r="F94" s="44"/>
      <c r="G94" s="44"/>
      <c r="H94" s="44"/>
      <c r="I94" s="44"/>
      <c r="J94" s="81"/>
      <c r="K94" s="74"/>
      <c r="L94" s="69"/>
      <c r="M94" s="72"/>
      <c r="N94" s="45" t="str">
        <f ca="1">IF(N92="","",_xlfn.XLOOKUP(ROW()-2,カレンダー!$I:$I,カレンダー!$L:$L))</f>
        <v/>
      </c>
      <c r="O94" s="46" t="str">
        <f ca="1">IF(N92="","",_xlfn.XLOOKUP(ROW()-2,カレンダー!$I:$I,カレンダー!$M:$M))</f>
        <v/>
      </c>
      <c r="P94" s="46" t="str">
        <f ca="1">IF(N92="","",_xlfn.XLOOKUP(ROW()-2,カレンダー!$I:$I,カレンダー!$N:$N))</f>
        <v/>
      </c>
      <c r="Q94" s="47" t="str">
        <f ca="1">IF(N92="","",_xlfn.XLOOKUP(ROW()-2,カレンダー!$I:$I,カレンダー!$O:$O))</f>
        <v/>
      </c>
      <c r="R94" s="52"/>
      <c r="S94" s="53"/>
    </row>
    <row r="95" spans="2:19" s="7" customFormat="1" ht="18.75" hidden="1" customHeight="1" thickBot="1">
      <c r="B95" s="18" t="s">
        <v>13</v>
      </c>
      <c r="C95" s="36">
        <f>I92+1</f>
        <v>46307</v>
      </c>
      <c r="D95" s="36">
        <f>C95+1</f>
        <v>46308</v>
      </c>
      <c r="E95" s="36">
        <f t="shared" ref="E95:I95" si="105">D95+1</f>
        <v>46309</v>
      </c>
      <c r="F95" s="36">
        <f t="shared" si="105"/>
        <v>46310</v>
      </c>
      <c r="G95" s="36">
        <f t="shared" si="105"/>
        <v>46311</v>
      </c>
      <c r="H95" s="36">
        <f t="shared" si="105"/>
        <v>46312</v>
      </c>
      <c r="I95" s="36">
        <f t="shared" si="105"/>
        <v>46313</v>
      </c>
      <c r="J95" s="86"/>
      <c r="K95" s="73" t="str">
        <f>IF(COUNTIFS(C95:I95,"&gt;="&amp;$J$6,C95:I95,"&lt;="&amp;$J$7)=0,"",COUNTIFS(カレンダー!$A:$A,"&gt;="&amp;_xlfn.MINIFS(C95:I95,C95:I95,"&gt;="&amp;$J$6,C95:I95,"&lt;="&amp;$J$7),カレンダー!$A:$A,"&lt;="&amp;_xlfn.MAXIFS(C95:I95,C95:I95,"&gt;="&amp;$J$6,C95:I95,"&lt;="&amp;$J$7),カレンダー!$K:$K,"休"))</f>
        <v/>
      </c>
      <c r="L95" s="69" t="str">
        <f>IF(COUNTIFS(C95:I95,"&gt;="&amp;$J$6,C95:I95,"&lt;="&amp;$J$7)=0,"",COUNTIFS(カレンダー!$A:$A,"&gt;="&amp;_xlfn.MINIFS(C95:I95,C95:I95,"&gt;="&amp;$J$6,C95:I95,"&lt;="&amp;$J$7),カレンダー!$A:$A,"&lt;="&amp;_xlfn.MAXIFS(C95:I95,C95:I95,"&gt;="&amp;$J$6,C95:I95,"&lt;="&amp;$J$7),カレンダー!$C:$C,"*閉所*"))</f>
        <v/>
      </c>
      <c r="M95" s="70" t="str">
        <f t="shared" ref="M95" si="106">IF(K95="","",IF(L95&gt;=K95,"〇","×"))</f>
        <v/>
      </c>
      <c r="N95" s="82" t="str">
        <f ca="1">IF(COUNTIF(カレンダー!$I:$I,ROW())=0,"",_xlfn.XLOOKUP(ROW(),カレンダー!$I:$I,カレンダー!$J:$J))</f>
        <v/>
      </c>
      <c r="O95" s="83"/>
      <c r="P95" s="83"/>
      <c r="Q95" s="84"/>
      <c r="R95" s="51" t="str">
        <f t="shared" ref="R95" si="107">IF(K95="","",COUNTIFS(C95:I95,"&gt;="&amp;$J$6,C95:I95,"&lt;="&amp;$J$7,C96:I96,"&lt;&gt;対象外"))</f>
        <v/>
      </c>
      <c r="S95" s="53" t="str">
        <f t="shared" ref="S95" si="108">IF(K95="","",L95)</f>
        <v/>
      </c>
    </row>
    <row r="96" spans="2:19" s="7" customFormat="1" ht="26.25" hidden="1" customHeight="1" thickBot="1">
      <c r="B96" s="12" t="s">
        <v>45</v>
      </c>
      <c r="C96" s="42"/>
      <c r="D96" s="42"/>
      <c r="E96" s="42"/>
      <c r="F96" s="42"/>
      <c r="G96" s="42"/>
      <c r="H96" s="42"/>
      <c r="I96" s="42"/>
      <c r="J96" s="87"/>
      <c r="K96" s="74"/>
      <c r="L96" s="69"/>
      <c r="M96" s="71"/>
      <c r="N96" s="31" t="str">
        <f ca="1">IF(N95="","","閉所日")</f>
        <v/>
      </c>
      <c r="O96" s="7" t="str">
        <f ca="1">IF(N95="","","対象期間")</f>
        <v/>
      </c>
      <c r="P96" s="7" t="str">
        <f ca="1">IF(N95="","","土日数")</f>
        <v/>
      </c>
      <c r="Q96" s="34" t="str">
        <f ca="1">IF(N95="","","月単位の週休２日"&amp;CHAR(10)&amp;"実施有無")</f>
        <v/>
      </c>
      <c r="R96" s="52"/>
      <c r="S96" s="53"/>
    </row>
    <row r="97" spans="2:19" s="7" customFormat="1" ht="26.25" hidden="1" customHeight="1" thickBot="1">
      <c r="B97" s="17" t="s">
        <v>2</v>
      </c>
      <c r="C97" s="44"/>
      <c r="D97" s="44"/>
      <c r="E97" s="44"/>
      <c r="F97" s="44"/>
      <c r="G97" s="44"/>
      <c r="H97" s="44"/>
      <c r="I97" s="44"/>
      <c r="J97" s="88"/>
      <c r="K97" s="74"/>
      <c r="L97" s="69"/>
      <c r="M97" s="72"/>
      <c r="N97" s="45" t="str">
        <f ca="1">IF(N95="","",_xlfn.XLOOKUP(ROW()-2,カレンダー!$I:$I,カレンダー!$L:$L))</f>
        <v/>
      </c>
      <c r="O97" s="46" t="str">
        <f ca="1">IF(N95="","",_xlfn.XLOOKUP(ROW()-2,カレンダー!$I:$I,カレンダー!$M:$M))</f>
        <v/>
      </c>
      <c r="P97" s="46" t="str">
        <f ca="1">IF(N95="","",_xlfn.XLOOKUP(ROW()-2,カレンダー!$I:$I,カレンダー!$N:$N))</f>
        <v/>
      </c>
      <c r="Q97" s="47" t="str">
        <f ca="1">IF(N95="","",_xlfn.XLOOKUP(ROW()-2,カレンダー!$I:$I,カレンダー!$O:$O))</f>
        <v/>
      </c>
      <c r="R97" s="52"/>
      <c r="S97" s="53"/>
    </row>
    <row r="98" spans="2:19" s="7" customFormat="1" ht="18.75" hidden="1" customHeight="1" thickBot="1">
      <c r="B98" s="15" t="s">
        <v>1</v>
      </c>
      <c r="C98" s="39">
        <f>I95+1</f>
        <v>46314</v>
      </c>
      <c r="D98" s="39">
        <f>C98+1</f>
        <v>46315</v>
      </c>
      <c r="E98" s="39">
        <f t="shared" ref="E98:I98" si="109">D98+1</f>
        <v>46316</v>
      </c>
      <c r="F98" s="39">
        <f t="shared" si="109"/>
        <v>46317</v>
      </c>
      <c r="G98" s="39">
        <f t="shared" si="109"/>
        <v>46318</v>
      </c>
      <c r="H98" s="39">
        <f t="shared" si="109"/>
        <v>46319</v>
      </c>
      <c r="I98" s="39">
        <f t="shared" si="109"/>
        <v>46320</v>
      </c>
      <c r="J98" s="79"/>
      <c r="K98" s="73" t="str">
        <f>IF(COUNTIFS(C98:I98,"&gt;="&amp;$J$6,C98:I98,"&lt;="&amp;$J$7)=0,"",COUNTIFS(カレンダー!$A:$A,"&gt;="&amp;_xlfn.MINIFS(C98:I98,C98:I98,"&gt;="&amp;$J$6,C98:I98,"&lt;="&amp;$J$7),カレンダー!$A:$A,"&lt;="&amp;_xlfn.MAXIFS(C98:I98,C98:I98,"&gt;="&amp;$J$6,C98:I98,"&lt;="&amp;$J$7),カレンダー!$K:$K,"休"))</f>
        <v/>
      </c>
      <c r="L98" s="69" t="str">
        <f>IF(COUNTIFS(C98:I98,"&gt;="&amp;$J$6,C98:I98,"&lt;="&amp;$J$7)=0,"",COUNTIFS(カレンダー!$A:$A,"&gt;="&amp;_xlfn.MINIFS(C98:I98,C98:I98,"&gt;="&amp;$J$6,C98:I98,"&lt;="&amp;$J$7),カレンダー!$A:$A,"&lt;="&amp;_xlfn.MAXIFS(C98:I98,C98:I98,"&gt;="&amp;$J$6,C98:I98,"&lt;="&amp;$J$7),カレンダー!$C:$C,"*閉所*"))</f>
        <v/>
      </c>
      <c r="M98" s="70" t="str">
        <f t="shared" ref="M98" si="110">IF(K98="","",IF(L98&gt;=K98,"〇","×"))</f>
        <v/>
      </c>
      <c r="N98" s="82" t="str">
        <f ca="1">IF(COUNTIF(カレンダー!$I:$I,ROW())=0,"",_xlfn.XLOOKUP(ROW(),カレンダー!$I:$I,カレンダー!$J:$J))</f>
        <v/>
      </c>
      <c r="O98" s="83"/>
      <c r="P98" s="83"/>
      <c r="Q98" s="84"/>
      <c r="R98" s="51" t="str">
        <f t="shared" ref="R98" si="111">IF(K98="","",COUNTIFS(C98:I98,"&gt;="&amp;$J$6,C98:I98,"&lt;="&amp;$J$7,C99:I99,"&lt;&gt;対象外"))</f>
        <v/>
      </c>
      <c r="S98" s="53" t="str">
        <f t="shared" ref="S98" si="112">IF(K98="","",L98)</f>
        <v/>
      </c>
    </row>
    <row r="99" spans="2:19" s="7" customFormat="1" ht="26.25" hidden="1" customHeight="1" thickBot="1">
      <c r="B99" s="12" t="s">
        <v>45</v>
      </c>
      <c r="C99" s="42"/>
      <c r="D99" s="42"/>
      <c r="E99" s="42"/>
      <c r="F99" s="42"/>
      <c r="G99" s="42"/>
      <c r="H99" s="42"/>
      <c r="I99" s="42"/>
      <c r="J99" s="80"/>
      <c r="K99" s="74"/>
      <c r="L99" s="69"/>
      <c r="M99" s="71"/>
      <c r="N99" s="31" t="str">
        <f ca="1">IF(N98="","","閉所日")</f>
        <v/>
      </c>
      <c r="O99" s="7" t="str">
        <f ca="1">IF(N98="","","対象期間")</f>
        <v/>
      </c>
      <c r="P99" s="7" t="str">
        <f ca="1">IF(N98="","","土日数")</f>
        <v/>
      </c>
      <c r="Q99" s="34" t="str">
        <f ca="1">IF(N98="","","月単位の週休２日"&amp;CHAR(10)&amp;"実施有無")</f>
        <v/>
      </c>
      <c r="R99" s="52"/>
      <c r="S99" s="53"/>
    </row>
    <row r="100" spans="2:19" s="7" customFormat="1" ht="26.25" hidden="1" customHeight="1" thickBot="1">
      <c r="B100" s="17" t="s">
        <v>2</v>
      </c>
      <c r="C100" s="44"/>
      <c r="D100" s="44"/>
      <c r="E100" s="44"/>
      <c r="F100" s="44"/>
      <c r="G100" s="44"/>
      <c r="H100" s="44"/>
      <c r="I100" s="44"/>
      <c r="J100" s="81"/>
      <c r="K100" s="74"/>
      <c r="L100" s="69"/>
      <c r="M100" s="72"/>
      <c r="N100" s="45" t="str">
        <f ca="1">IF(N98="","",_xlfn.XLOOKUP(ROW()-2,カレンダー!$I:$I,カレンダー!$L:$L))</f>
        <v/>
      </c>
      <c r="O100" s="46" t="str">
        <f ca="1">IF(N98="","",_xlfn.XLOOKUP(ROW()-2,カレンダー!$I:$I,カレンダー!$M:$M))</f>
        <v/>
      </c>
      <c r="P100" s="46" t="str">
        <f ca="1">IF(N98="","",_xlfn.XLOOKUP(ROW()-2,カレンダー!$I:$I,カレンダー!$N:$N))</f>
        <v/>
      </c>
      <c r="Q100" s="47" t="str">
        <f ca="1">IF(N98="","",_xlfn.XLOOKUP(ROW()-2,カレンダー!$I:$I,カレンダー!$O:$O))</f>
        <v/>
      </c>
      <c r="R100" s="52"/>
      <c r="S100" s="53"/>
    </row>
    <row r="101" spans="2:19" s="7" customFormat="1" ht="18.75" hidden="1" customHeight="1" thickBot="1">
      <c r="B101" s="18" t="s">
        <v>1</v>
      </c>
      <c r="C101" s="36">
        <f>I98+1</f>
        <v>46321</v>
      </c>
      <c r="D101" s="36">
        <f>C101+1</f>
        <v>46322</v>
      </c>
      <c r="E101" s="36">
        <f t="shared" ref="E101:I101" si="113">D101+1</f>
        <v>46323</v>
      </c>
      <c r="F101" s="36">
        <f t="shared" si="113"/>
        <v>46324</v>
      </c>
      <c r="G101" s="36">
        <f t="shared" si="113"/>
        <v>46325</v>
      </c>
      <c r="H101" s="36">
        <f t="shared" si="113"/>
        <v>46326</v>
      </c>
      <c r="I101" s="36">
        <f t="shared" si="113"/>
        <v>46327</v>
      </c>
      <c r="J101" s="79"/>
      <c r="K101" s="73" t="str">
        <f>IF(COUNTIFS(C101:I101,"&gt;="&amp;$J$6,C101:I101,"&lt;="&amp;$J$7)=0,"",COUNTIFS(カレンダー!$A:$A,"&gt;="&amp;_xlfn.MINIFS(C101:I101,C101:I101,"&gt;="&amp;$J$6,C101:I101,"&lt;="&amp;$J$7),カレンダー!$A:$A,"&lt;="&amp;_xlfn.MAXIFS(C101:I101,C101:I101,"&gt;="&amp;$J$6,C101:I101,"&lt;="&amp;$J$7),カレンダー!$K:$K,"休"))</f>
        <v/>
      </c>
      <c r="L101" s="69" t="str">
        <f>IF(COUNTIFS(C101:I101,"&gt;="&amp;$J$6,C101:I101,"&lt;="&amp;$J$7)=0,"",COUNTIFS(カレンダー!$A:$A,"&gt;="&amp;_xlfn.MINIFS(C101:I101,C101:I101,"&gt;="&amp;$J$6,C101:I101,"&lt;="&amp;$J$7),カレンダー!$A:$A,"&lt;="&amp;_xlfn.MAXIFS(C101:I101,C101:I101,"&gt;="&amp;$J$6,C101:I101,"&lt;="&amp;$J$7),カレンダー!$C:$C,"*閉所*"))</f>
        <v/>
      </c>
      <c r="M101" s="70" t="str">
        <f t="shared" ref="M101" si="114">IF(K101="","",IF(L101&gt;=K101,"〇","×"))</f>
        <v/>
      </c>
      <c r="N101" s="82" t="str">
        <f ca="1">IF(COUNTIF(カレンダー!$I:$I,ROW())=0,"",_xlfn.XLOOKUP(ROW(),カレンダー!$I:$I,カレンダー!$J:$J))</f>
        <v/>
      </c>
      <c r="O101" s="83"/>
      <c r="P101" s="83"/>
      <c r="Q101" s="84"/>
      <c r="R101" s="51" t="str">
        <f t="shared" ref="R101" si="115">IF(K101="","",COUNTIFS(C101:I101,"&gt;="&amp;$J$6,C101:I101,"&lt;="&amp;$J$7,C102:I102,"&lt;&gt;対象外"))</f>
        <v/>
      </c>
      <c r="S101" s="53" t="str">
        <f t="shared" ref="S101" si="116">IF(K101="","",L101)</f>
        <v/>
      </c>
    </row>
    <row r="102" spans="2:19" s="7" customFormat="1" ht="26.25" hidden="1" customHeight="1" thickBot="1">
      <c r="B102" s="12" t="s">
        <v>45</v>
      </c>
      <c r="C102" s="42"/>
      <c r="D102" s="42"/>
      <c r="E102" s="42"/>
      <c r="F102" s="42"/>
      <c r="G102" s="42"/>
      <c r="H102" s="42"/>
      <c r="I102" s="42"/>
      <c r="J102" s="80"/>
      <c r="K102" s="74"/>
      <c r="L102" s="69"/>
      <c r="M102" s="71"/>
      <c r="N102" s="31" t="str">
        <f ca="1">IF(N101="","","閉所日")</f>
        <v/>
      </c>
      <c r="O102" s="7" t="str">
        <f ca="1">IF(N101="","","対象期間")</f>
        <v/>
      </c>
      <c r="P102" s="7" t="str">
        <f ca="1">IF(N101="","","土日数")</f>
        <v/>
      </c>
      <c r="Q102" s="34" t="str">
        <f ca="1">IF(N101="","","月単位の週休２日"&amp;CHAR(10)&amp;"実施有無")</f>
        <v/>
      </c>
      <c r="R102" s="52"/>
      <c r="S102" s="53"/>
    </row>
    <row r="103" spans="2:19" s="7" customFormat="1" ht="26.25" hidden="1" customHeight="1" thickBot="1">
      <c r="B103" s="17" t="s">
        <v>2</v>
      </c>
      <c r="C103" s="44"/>
      <c r="D103" s="44"/>
      <c r="E103" s="44"/>
      <c r="F103" s="44"/>
      <c r="G103" s="44"/>
      <c r="H103" s="44"/>
      <c r="I103" s="44"/>
      <c r="J103" s="81"/>
      <c r="K103" s="74"/>
      <c r="L103" s="69"/>
      <c r="M103" s="72"/>
      <c r="N103" s="45" t="str">
        <f ca="1">IF(N101="","",_xlfn.XLOOKUP(ROW()-2,カレンダー!$I:$I,カレンダー!$L:$L))</f>
        <v/>
      </c>
      <c r="O103" s="46" t="str">
        <f ca="1">IF(N101="","",_xlfn.XLOOKUP(ROW()-2,カレンダー!$I:$I,カレンダー!$M:$M))</f>
        <v/>
      </c>
      <c r="P103" s="46" t="str">
        <f ca="1">IF(N101="","",_xlfn.XLOOKUP(ROW()-2,カレンダー!$I:$I,カレンダー!$N:$N))</f>
        <v/>
      </c>
      <c r="Q103" s="47" t="str">
        <f ca="1">IF(N101="","",_xlfn.XLOOKUP(ROW()-2,カレンダー!$I:$I,カレンダー!$O:$O))</f>
        <v/>
      </c>
      <c r="R103" s="52"/>
      <c r="S103" s="53"/>
    </row>
    <row r="104" spans="2:19" s="7" customFormat="1" ht="18.75" hidden="1" customHeight="1" thickBot="1">
      <c r="B104" s="15" t="s">
        <v>1</v>
      </c>
      <c r="C104" s="36">
        <f>I101+1</f>
        <v>46328</v>
      </c>
      <c r="D104" s="36">
        <f>C104+1</f>
        <v>46329</v>
      </c>
      <c r="E104" s="36">
        <f t="shared" ref="E104:I104" si="117">D104+1</f>
        <v>46330</v>
      </c>
      <c r="F104" s="36">
        <f t="shared" si="117"/>
        <v>46331</v>
      </c>
      <c r="G104" s="36">
        <f t="shared" si="117"/>
        <v>46332</v>
      </c>
      <c r="H104" s="36">
        <f t="shared" si="117"/>
        <v>46333</v>
      </c>
      <c r="I104" s="36">
        <f t="shared" si="117"/>
        <v>46334</v>
      </c>
      <c r="J104" s="79"/>
      <c r="K104" s="73" t="str">
        <f>IF(COUNTIFS(C104:I104,"&gt;="&amp;$J$6,C104:I104,"&lt;="&amp;$J$7)=0,"",COUNTIFS(カレンダー!$A:$A,"&gt;="&amp;_xlfn.MINIFS(C104:I104,C104:I104,"&gt;="&amp;$J$6,C104:I104,"&lt;="&amp;$J$7),カレンダー!$A:$A,"&lt;="&amp;_xlfn.MAXIFS(C104:I104,C104:I104,"&gt;="&amp;$J$6,C104:I104,"&lt;="&amp;$J$7),カレンダー!$K:$K,"休"))</f>
        <v/>
      </c>
      <c r="L104" s="69" t="str">
        <f>IF(COUNTIFS(C104:I104,"&gt;="&amp;$J$6,C104:I104,"&lt;="&amp;$J$7)=0,"",COUNTIFS(カレンダー!$A:$A,"&gt;="&amp;_xlfn.MINIFS(C104:I104,C104:I104,"&gt;="&amp;$J$6,C104:I104,"&lt;="&amp;$J$7),カレンダー!$A:$A,"&lt;="&amp;_xlfn.MAXIFS(C104:I104,C104:I104,"&gt;="&amp;$J$6,C104:I104,"&lt;="&amp;$J$7),カレンダー!$C:$C,"*閉所*"))</f>
        <v/>
      </c>
      <c r="M104" s="70" t="str">
        <f t="shared" ref="M104" si="118">IF(K104="","",IF(L104&gt;=K104,"〇","×"))</f>
        <v/>
      </c>
      <c r="N104" s="82" t="str">
        <f ca="1">IF(COUNTIF(カレンダー!$I:$I,ROW())=0,"",_xlfn.XLOOKUP(ROW(),カレンダー!$I:$I,カレンダー!$J:$J))</f>
        <v/>
      </c>
      <c r="O104" s="83"/>
      <c r="P104" s="83"/>
      <c r="Q104" s="84"/>
      <c r="R104" s="51" t="str">
        <f t="shared" ref="R104" si="119">IF(K104="","",COUNTIFS(C104:I104,"&gt;="&amp;$J$6,C104:I104,"&lt;="&amp;$J$7,C105:I105,"&lt;&gt;対象外"))</f>
        <v/>
      </c>
      <c r="S104" s="53" t="str">
        <f t="shared" ref="S104" si="120">IF(K104="","",L104)</f>
        <v/>
      </c>
    </row>
    <row r="105" spans="2:19" s="7" customFormat="1" ht="26.25" hidden="1" customHeight="1" thickBot="1">
      <c r="B105" s="12" t="s">
        <v>45</v>
      </c>
      <c r="C105" s="42"/>
      <c r="D105" s="42"/>
      <c r="E105" s="42"/>
      <c r="F105" s="42"/>
      <c r="G105" s="42"/>
      <c r="H105" s="42"/>
      <c r="I105" s="42"/>
      <c r="J105" s="80"/>
      <c r="K105" s="74"/>
      <c r="L105" s="69"/>
      <c r="M105" s="71"/>
      <c r="N105" s="31" t="str">
        <f ca="1">IF(N104="","","閉所日")</f>
        <v/>
      </c>
      <c r="O105" s="7" t="str">
        <f ca="1">IF(N104="","","対象期間")</f>
        <v/>
      </c>
      <c r="P105" s="7" t="str">
        <f ca="1">IF(N104="","","土日数")</f>
        <v/>
      </c>
      <c r="Q105" s="34" t="str">
        <f ca="1">IF(N104="","","月単位の週休２日"&amp;CHAR(10)&amp;"実施有無")</f>
        <v/>
      </c>
      <c r="R105" s="52"/>
      <c r="S105" s="53"/>
    </row>
    <row r="106" spans="2:19" s="7" customFormat="1" ht="26.25" hidden="1" customHeight="1" thickBot="1">
      <c r="B106" s="17" t="s">
        <v>2</v>
      </c>
      <c r="C106" s="44"/>
      <c r="D106" s="44"/>
      <c r="E106" s="44"/>
      <c r="F106" s="44"/>
      <c r="G106" s="44"/>
      <c r="H106" s="44"/>
      <c r="I106" s="44"/>
      <c r="J106" s="81"/>
      <c r="K106" s="74"/>
      <c r="L106" s="69"/>
      <c r="M106" s="72"/>
      <c r="N106" s="45" t="str">
        <f ca="1">IF(N104="","",_xlfn.XLOOKUP(ROW()-2,カレンダー!$I:$I,カレンダー!$L:$L))</f>
        <v/>
      </c>
      <c r="O106" s="46" t="str">
        <f ca="1">IF(N104="","",_xlfn.XLOOKUP(ROW()-2,カレンダー!$I:$I,カレンダー!$M:$M))</f>
        <v/>
      </c>
      <c r="P106" s="46" t="str">
        <f ca="1">IF(N104="","",_xlfn.XLOOKUP(ROW()-2,カレンダー!$I:$I,カレンダー!$N:$N))</f>
        <v/>
      </c>
      <c r="Q106" s="47" t="str">
        <f ca="1">IF(N104="","",_xlfn.XLOOKUP(ROW()-2,カレンダー!$I:$I,カレンダー!$O:$O))</f>
        <v/>
      </c>
      <c r="R106" s="52"/>
      <c r="S106" s="53"/>
    </row>
    <row r="107" spans="2:19" s="7" customFormat="1" ht="18.75" hidden="1" customHeight="1" thickBot="1">
      <c r="B107" s="18" t="s">
        <v>1</v>
      </c>
      <c r="C107" s="36">
        <f>I104+1</f>
        <v>46335</v>
      </c>
      <c r="D107" s="36">
        <f>C107+1</f>
        <v>46336</v>
      </c>
      <c r="E107" s="36">
        <f t="shared" ref="E107:I107" si="121">D107+1</f>
        <v>46337</v>
      </c>
      <c r="F107" s="36">
        <f t="shared" si="121"/>
        <v>46338</v>
      </c>
      <c r="G107" s="36">
        <f t="shared" si="121"/>
        <v>46339</v>
      </c>
      <c r="H107" s="36">
        <f t="shared" si="121"/>
        <v>46340</v>
      </c>
      <c r="I107" s="36">
        <f t="shared" si="121"/>
        <v>46341</v>
      </c>
      <c r="J107" s="79"/>
      <c r="K107" s="73" t="str">
        <f>IF(COUNTIFS(C107:I107,"&gt;="&amp;$J$6,C107:I107,"&lt;="&amp;$J$7)=0,"",COUNTIFS(カレンダー!$A:$A,"&gt;="&amp;_xlfn.MINIFS(C107:I107,C107:I107,"&gt;="&amp;$J$6,C107:I107,"&lt;="&amp;$J$7),カレンダー!$A:$A,"&lt;="&amp;_xlfn.MAXIFS(C107:I107,C107:I107,"&gt;="&amp;$J$6,C107:I107,"&lt;="&amp;$J$7),カレンダー!$K:$K,"休"))</f>
        <v/>
      </c>
      <c r="L107" s="69" t="str">
        <f>IF(COUNTIFS(C107:I107,"&gt;="&amp;$J$6,C107:I107,"&lt;="&amp;$J$7)=0,"",COUNTIFS(カレンダー!$A:$A,"&gt;="&amp;_xlfn.MINIFS(C107:I107,C107:I107,"&gt;="&amp;$J$6,C107:I107,"&lt;="&amp;$J$7),カレンダー!$A:$A,"&lt;="&amp;_xlfn.MAXIFS(C107:I107,C107:I107,"&gt;="&amp;$J$6,C107:I107,"&lt;="&amp;$J$7),カレンダー!$C:$C,"*閉所*"))</f>
        <v/>
      </c>
      <c r="M107" s="70" t="str">
        <f t="shared" ref="M107" si="122">IF(K107="","",IF(L107&gt;=K107,"〇","×"))</f>
        <v/>
      </c>
      <c r="N107" s="82" t="str">
        <f ca="1">IF(COUNTIF(カレンダー!$I:$I,ROW())=0,"",_xlfn.XLOOKUP(ROW(),カレンダー!$I:$I,カレンダー!$J:$J))</f>
        <v/>
      </c>
      <c r="O107" s="83"/>
      <c r="P107" s="83"/>
      <c r="Q107" s="84"/>
      <c r="R107" s="51" t="str">
        <f t="shared" ref="R107" si="123">IF(K107="","",COUNTIFS(C107:I107,"&gt;="&amp;$J$6,C107:I107,"&lt;="&amp;$J$7,C108:I108,"&lt;&gt;対象外"))</f>
        <v/>
      </c>
      <c r="S107" s="53" t="str">
        <f t="shared" ref="S107" si="124">IF(K107="","",L107)</f>
        <v/>
      </c>
    </row>
    <row r="108" spans="2:19" s="7" customFormat="1" ht="26.25" hidden="1" customHeight="1" thickBot="1">
      <c r="B108" s="12" t="s">
        <v>45</v>
      </c>
      <c r="C108" s="42"/>
      <c r="D108" s="42"/>
      <c r="E108" s="42"/>
      <c r="F108" s="42"/>
      <c r="G108" s="42"/>
      <c r="H108" s="42"/>
      <c r="I108" s="42"/>
      <c r="J108" s="80"/>
      <c r="K108" s="74"/>
      <c r="L108" s="69"/>
      <c r="M108" s="71"/>
      <c r="N108" s="31" t="str">
        <f ca="1">IF(N107="","","閉所日")</f>
        <v/>
      </c>
      <c r="O108" s="7" t="str">
        <f ca="1">IF(N107="","","対象期間")</f>
        <v/>
      </c>
      <c r="P108" s="7" t="str">
        <f ca="1">IF(N107="","","土日数")</f>
        <v/>
      </c>
      <c r="Q108" s="34" t="str">
        <f ca="1">IF(N107="","","月単位の週休２日"&amp;CHAR(10)&amp;"実施有無")</f>
        <v/>
      </c>
      <c r="R108" s="52"/>
      <c r="S108" s="53"/>
    </row>
    <row r="109" spans="2:19" s="7" customFormat="1" ht="26.25" hidden="1" customHeight="1" thickBot="1">
      <c r="B109" s="17" t="s">
        <v>2</v>
      </c>
      <c r="C109" s="44"/>
      <c r="D109" s="44"/>
      <c r="E109" s="44"/>
      <c r="F109" s="44"/>
      <c r="G109" s="44"/>
      <c r="H109" s="44"/>
      <c r="I109" s="44"/>
      <c r="J109" s="81"/>
      <c r="K109" s="74"/>
      <c r="L109" s="69"/>
      <c r="M109" s="72"/>
      <c r="N109" s="45" t="str">
        <f ca="1">IF(N107="","",_xlfn.XLOOKUP(ROW()-2,カレンダー!$I:$I,カレンダー!$L:$L))</f>
        <v/>
      </c>
      <c r="O109" s="46" t="str">
        <f ca="1">IF(N107="","",_xlfn.XLOOKUP(ROW()-2,カレンダー!$I:$I,カレンダー!$M:$M))</f>
        <v/>
      </c>
      <c r="P109" s="46" t="str">
        <f ca="1">IF(N107="","",_xlfn.XLOOKUP(ROW()-2,カレンダー!$I:$I,カレンダー!$N:$N))</f>
        <v/>
      </c>
      <c r="Q109" s="47" t="str">
        <f ca="1">IF(N107="","",_xlfn.XLOOKUP(ROW()-2,カレンダー!$I:$I,カレンダー!$O:$O))</f>
        <v/>
      </c>
      <c r="R109" s="52"/>
      <c r="S109" s="53"/>
    </row>
    <row r="110" spans="2:19" s="7" customFormat="1" ht="18.75" hidden="1" customHeight="1" thickBot="1">
      <c r="B110" s="18" t="s">
        <v>13</v>
      </c>
      <c r="C110" s="36">
        <f>I107+1</f>
        <v>46342</v>
      </c>
      <c r="D110" s="36">
        <f>C110+1</f>
        <v>46343</v>
      </c>
      <c r="E110" s="36">
        <f t="shared" ref="E110:I110" si="125">D110+1</f>
        <v>46344</v>
      </c>
      <c r="F110" s="36">
        <f t="shared" si="125"/>
        <v>46345</v>
      </c>
      <c r="G110" s="36">
        <f t="shared" si="125"/>
        <v>46346</v>
      </c>
      <c r="H110" s="36">
        <f t="shared" si="125"/>
        <v>46347</v>
      </c>
      <c r="I110" s="36">
        <f t="shared" si="125"/>
        <v>46348</v>
      </c>
      <c r="J110" s="79"/>
      <c r="K110" s="73" t="str">
        <f>IF(COUNTIFS(C110:I110,"&gt;="&amp;$J$6,C110:I110,"&lt;="&amp;$J$7)=0,"",COUNTIFS(カレンダー!$A:$A,"&gt;="&amp;_xlfn.MINIFS(C110:I110,C110:I110,"&gt;="&amp;$J$6,C110:I110,"&lt;="&amp;$J$7),カレンダー!$A:$A,"&lt;="&amp;_xlfn.MAXIFS(C110:I110,C110:I110,"&gt;="&amp;$J$6,C110:I110,"&lt;="&amp;$J$7),カレンダー!$K:$K,"休"))</f>
        <v/>
      </c>
      <c r="L110" s="69" t="str">
        <f>IF(COUNTIFS(C110:I110,"&gt;="&amp;$J$6,C110:I110,"&lt;="&amp;$J$7)=0,"",COUNTIFS(カレンダー!$A:$A,"&gt;="&amp;_xlfn.MINIFS(C110:I110,C110:I110,"&gt;="&amp;$J$6,C110:I110,"&lt;="&amp;$J$7),カレンダー!$A:$A,"&lt;="&amp;_xlfn.MAXIFS(C110:I110,C110:I110,"&gt;="&amp;$J$6,C110:I110,"&lt;="&amp;$J$7),カレンダー!$C:$C,"*閉所*"))</f>
        <v/>
      </c>
      <c r="M110" s="70" t="str">
        <f t="shared" ref="M110" si="126">IF(K110="","",IF(L110&gt;=K110,"〇","×"))</f>
        <v/>
      </c>
      <c r="N110" s="82" t="str">
        <f ca="1">IF(COUNTIF(カレンダー!$I:$I,ROW())=0,"",_xlfn.XLOOKUP(ROW(),カレンダー!$I:$I,カレンダー!$J:$J))</f>
        <v/>
      </c>
      <c r="O110" s="83"/>
      <c r="P110" s="83"/>
      <c r="Q110" s="84"/>
      <c r="R110" s="51" t="str">
        <f t="shared" ref="R110" si="127">IF(K110="","",COUNTIFS(C110:I110,"&gt;="&amp;$J$6,C110:I110,"&lt;="&amp;$J$7,C111:I111,"&lt;&gt;対象外"))</f>
        <v/>
      </c>
      <c r="S110" s="53" t="str">
        <f t="shared" ref="S110" si="128">IF(K110="","",L110)</f>
        <v/>
      </c>
    </row>
    <row r="111" spans="2:19" s="7" customFormat="1" ht="26.25" hidden="1" customHeight="1" thickBot="1">
      <c r="B111" s="12" t="s">
        <v>45</v>
      </c>
      <c r="C111" s="42"/>
      <c r="D111" s="42"/>
      <c r="E111" s="42"/>
      <c r="F111" s="42"/>
      <c r="G111" s="42"/>
      <c r="H111" s="42"/>
      <c r="I111" s="42"/>
      <c r="J111" s="80"/>
      <c r="K111" s="74"/>
      <c r="L111" s="69"/>
      <c r="M111" s="71"/>
      <c r="N111" s="31" t="str">
        <f ca="1">IF(N110="","","閉所日")</f>
        <v/>
      </c>
      <c r="O111" s="7" t="str">
        <f ca="1">IF(N110="","","対象期間")</f>
        <v/>
      </c>
      <c r="P111" s="7" t="str">
        <f ca="1">IF(N110="","","土日数")</f>
        <v/>
      </c>
      <c r="Q111" s="34" t="str">
        <f ca="1">IF(N110="","","月単位の週休２日"&amp;CHAR(10)&amp;"実施有無")</f>
        <v/>
      </c>
      <c r="R111" s="52"/>
      <c r="S111" s="53"/>
    </row>
    <row r="112" spans="2:19" s="7" customFormat="1" ht="26.25" hidden="1" customHeight="1" thickBot="1">
      <c r="B112" s="17" t="s">
        <v>2</v>
      </c>
      <c r="C112" s="44"/>
      <c r="D112" s="44"/>
      <c r="E112" s="44"/>
      <c r="F112" s="44"/>
      <c r="G112" s="44"/>
      <c r="H112" s="44"/>
      <c r="I112" s="44"/>
      <c r="J112" s="81"/>
      <c r="K112" s="74"/>
      <c r="L112" s="69"/>
      <c r="M112" s="72"/>
      <c r="N112" s="45" t="str">
        <f ca="1">IF(N110="","",_xlfn.XLOOKUP(ROW()-2,カレンダー!$I:$I,カレンダー!$L:$L))</f>
        <v/>
      </c>
      <c r="O112" s="46" t="str">
        <f ca="1">IF(N110="","",_xlfn.XLOOKUP(ROW()-2,カレンダー!$I:$I,カレンダー!$M:$M))</f>
        <v/>
      </c>
      <c r="P112" s="46" t="str">
        <f ca="1">IF(N110="","",_xlfn.XLOOKUP(ROW()-2,カレンダー!$I:$I,カレンダー!$N:$N))</f>
        <v/>
      </c>
      <c r="Q112" s="47" t="str">
        <f ca="1">IF(N110="","",_xlfn.XLOOKUP(ROW()-2,カレンダー!$I:$I,カレンダー!$O:$O))</f>
        <v/>
      </c>
      <c r="R112" s="52"/>
      <c r="S112" s="53"/>
    </row>
    <row r="113" spans="2:19" s="7" customFormat="1" ht="18.75" hidden="1" customHeight="1" thickBot="1">
      <c r="B113" s="15" t="s">
        <v>1</v>
      </c>
      <c r="C113" s="36">
        <f>I110+1</f>
        <v>46349</v>
      </c>
      <c r="D113" s="36">
        <f>C113+1</f>
        <v>46350</v>
      </c>
      <c r="E113" s="36">
        <f t="shared" ref="E113:I113" si="129">D113+1</f>
        <v>46351</v>
      </c>
      <c r="F113" s="36">
        <f t="shared" si="129"/>
        <v>46352</v>
      </c>
      <c r="G113" s="36">
        <f t="shared" si="129"/>
        <v>46353</v>
      </c>
      <c r="H113" s="36">
        <f t="shared" si="129"/>
        <v>46354</v>
      </c>
      <c r="I113" s="36">
        <f t="shared" si="129"/>
        <v>46355</v>
      </c>
      <c r="J113" s="79"/>
      <c r="K113" s="73" t="str">
        <f>IF(COUNTIFS(C113:I113,"&gt;="&amp;$J$6,C113:I113,"&lt;="&amp;$J$7)=0,"",COUNTIFS(カレンダー!$A:$A,"&gt;="&amp;_xlfn.MINIFS(C113:I113,C113:I113,"&gt;="&amp;$J$6,C113:I113,"&lt;="&amp;$J$7),カレンダー!$A:$A,"&lt;="&amp;_xlfn.MAXIFS(C113:I113,C113:I113,"&gt;="&amp;$J$6,C113:I113,"&lt;="&amp;$J$7),カレンダー!$K:$K,"休"))</f>
        <v/>
      </c>
      <c r="L113" s="69" t="str">
        <f>IF(COUNTIFS(C113:I113,"&gt;="&amp;$J$6,C113:I113,"&lt;="&amp;$J$7)=0,"",COUNTIFS(カレンダー!$A:$A,"&gt;="&amp;_xlfn.MINIFS(C113:I113,C113:I113,"&gt;="&amp;$J$6,C113:I113,"&lt;="&amp;$J$7),カレンダー!$A:$A,"&lt;="&amp;_xlfn.MAXIFS(C113:I113,C113:I113,"&gt;="&amp;$J$6,C113:I113,"&lt;="&amp;$J$7),カレンダー!$C:$C,"*閉所*"))</f>
        <v/>
      </c>
      <c r="M113" s="70" t="str">
        <f t="shared" ref="M113" si="130">IF(K113="","",IF(L113&gt;=K113,"〇","×"))</f>
        <v/>
      </c>
      <c r="N113" s="82" t="str">
        <f ca="1">IF(COUNTIF(カレンダー!$I:$I,ROW())=0,"",_xlfn.XLOOKUP(ROW(),カレンダー!$I:$I,カレンダー!$J:$J))</f>
        <v/>
      </c>
      <c r="O113" s="83"/>
      <c r="P113" s="83"/>
      <c r="Q113" s="84"/>
      <c r="R113" s="51" t="str">
        <f t="shared" ref="R113" si="131">IF(K113="","",COUNTIFS(C113:I113,"&gt;="&amp;$J$6,C113:I113,"&lt;="&amp;$J$7,C114:I114,"&lt;&gt;対象外"))</f>
        <v/>
      </c>
      <c r="S113" s="53" t="str">
        <f t="shared" ref="S113" si="132">IF(K113="","",L113)</f>
        <v/>
      </c>
    </row>
    <row r="114" spans="2:19" s="7" customFormat="1" ht="26.25" hidden="1" customHeight="1" thickBot="1">
      <c r="B114" s="12" t="s">
        <v>45</v>
      </c>
      <c r="C114" s="42"/>
      <c r="D114" s="42"/>
      <c r="E114" s="42"/>
      <c r="F114" s="42"/>
      <c r="G114" s="42"/>
      <c r="H114" s="42"/>
      <c r="I114" s="42"/>
      <c r="J114" s="80"/>
      <c r="K114" s="74"/>
      <c r="L114" s="69"/>
      <c r="M114" s="71"/>
      <c r="N114" s="31" t="str">
        <f ca="1">IF(N113="","","閉所日")</f>
        <v/>
      </c>
      <c r="O114" s="7" t="str">
        <f ca="1">IF(N113="","","対象期間")</f>
        <v/>
      </c>
      <c r="P114" s="7" t="str">
        <f ca="1">IF(N113="","","土日数")</f>
        <v/>
      </c>
      <c r="Q114" s="34" t="str">
        <f ca="1">IF(N113="","","月単位の週休２日"&amp;CHAR(10)&amp;"実施有無")</f>
        <v/>
      </c>
      <c r="R114" s="52"/>
      <c r="S114" s="53"/>
    </row>
    <row r="115" spans="2:19" s="7" customFormat="1" ht="26.25" hidden="1" customHeight="1" thickBot="1">
      <c r="B115" s="17" t="s">
        <v>2</v>
      </c>
      <c r="C115" s="44"/>
      <c r="D115" s="44"/>
      <c r="E115" s="44"/>
      <c r="F115" s="44"/>
      <c r="G115" s="44"/>
      <c r="H115" s="44"/>
      <c r="I115" s="44"/>
      <c r="J115" s="81"/>
      <c r="K115" s="74"/>
      <c r="L115" s="69"/>
      <c r="M115" s="72"/>
      <c r="N115" s="45" t="str">
        <f ca="1">IF(N113="","",_xlfn.XLOOKUP(ROW()-2,カレンダー!$I:$I,カレンダー!$L:$L))</f>
        <v/>
      </c>
      <c r="O115" s="46" t="str">
        <f ca="1">IF(N113="","",_xlfn.XLOOKUP(ROW()-2,カレンダー!$I:$I,カレンダー!$M:$M))</f>
        <v/>
      </c>
      <c r="P115" s="46" t="str">
        <f ca="1">IF(N113="","",_xlfn.XLOOKUP(ROW()-2,カレンダー!$I:$I,カレンダー!$N:$N))</f>
        <v/>
      </c>
      <c r="Q115" s="47" t="str">
        <f ca="1">IF(N113="","",_xlfn.XLOOKUP(ROW()-2,カレンダー!$I:$I,カレンダー!$O:$O))</f>
        <v/>
      </c>
      <c r="R115" s="52"/>
      <c r="S115" s="53"/>
    </row>
    <row r="116" spans="2:19" s="7" customFormat="1" ht="18.75" hidden="1" customHeight="1" thickBot="1">
      <c r="B116" s="18" t="s">
        <v>1</v>
      </c>
      <c r="C116" s="36">
        <f>I113+1</f>
        <v>46356</v>
      </c>
      <c r="D116" s="36">
        <f>C116+1</f>
        <v>46357</v>
      </c>
      <c r="E116" s="36">
        <f t="shared" ref="E116:I116" si="133">D116+1</f>
        <v>46358</v>
      </c>
      <c r="F116" s="36">
        <f t="shared" si="133"/>
        <v>46359</v>
      </c>
      <c r="G116" s="36">
        <f t="shared" si="133"/>
        <v>46360</v>
      </c>
      <c r="H116" s="36">
        <f t="shared" si="133"/>
        <v>46361</v>
      </c>
      <c r="I116" s="36">
        <f t="shared" si="133"/>
        <v>46362</v>
      </c>
      <c r="J116" s="79"/>
      <c r="K116" s="73" t="str">
        <f>IF(COUNTIFS(C116:I116,"&gt;="&amp;$J$6,C116:I116,"&lt;="&amp;$J$7)=0,"",COUNTIFS(カレンダー!$A:$A,"&gt;="&amp;_xlfn.MINIFS(C116:I116,C116:I116,"&gt;="&amp;$J$6,C116:I116,"&lt;="&amp;$J$7),カレンダー!$A:$A,"&lt;="&amp;_xlfn.MAXIFS(C116:I116,C116:I116,"&gt;="&amp;$J$6,C116:I116,"&lt;="&amp;$J$7),カレンダー!$K:$K,"休"))</f>
        <v/>
      </c>
      <c r="L116" s="69" t="str">
        <f>IF(COUNTIFS(C116:I116,"&gt;="&amp;$J$6,C116:I116,"&lt;="&amp;$J$7)=0,"",COUNTIFS(カレンダー!$A:$A,"&gt;="&amp;_xlfn.MINIFS(C116:I116,C116:I116,"&gt;="&amp;$J$6,C116:I116,"&lt;="&amp;$J$7),カレンダー!$A:$A,"&lt;="&amp;_xlfn.MAXIFS(C116:I116,C116:I116,"&gt;="&amp;$J$6,C116:I116,"&lt;="&amp;$J$7),カレンダー!$C:$C,"*閉所*"))</f>
        <v/>
      </c>
      <c r="M116" s="70" t="str">
        <f t="shared" ref="M116" si="134">IF(K116="","",IF(L116&gt;=K116,"〇","×"))</f>
        <v/>
      </c>
      <c r="N116" s="82" t="str">
        <f ca="1">IF(COUNTIF(カレンダー!$I:$I,ROW())=0,"",_xlfn.XLOOKUP(ROW(),カレンダー!$I:$I,カレンダー!$J:$J))</f>
        <v/>
      </c>
      <c r="O116" s="83"/>
      <c r="P116" s="83"/>
      <c r="Q116" s="84"/>
      <c r="R116" s="51" t="str">
        <f t="shared" ref="R116" si="135">IF(K116="","",COUNTIFS(C116:I116,"&gt;="&amp;$J$6,C116:I116,"&lt;="&amp;$J$7,C117:I117,"&lt;&gt;対象外"))</f>
        <v/>
      </c>
      <c r="S116" s="53" t="str">
        <f t="shared" ref="S116" si="136">IF(K116="","",L116)</f>
        <v/>
      </c>
    </row>
    <row r="117" spans="2:19" s="7" customFormat="1" ht="26.25" hidden="1" customHeight="1" thickBot="1">
      <c r="B117" s="12" t="s">
        <v>45</v>
      </c>
      <c r="C117" s="42"/>
      <c r="D117" s="42"/>
      <c r="E117" s="42"/>
      <c r="F117" s="42"/>
      <c r="G117" s="42"/>
      <c r="H117" s="42"/>
      <c r="I117" s="42"/>
      <c r="J117" s="80"/>
      <c r="K117" s="74"/>
      <c r="L117" s="69"/>
      <c r="M117" s="71"/>
      <c r="N117" s="31" t="str">
        <f ca="1">IF(N116="","","閉所日")</f>
        <v/>
      </c>
      <c r="O117" s="7" t="str">
        <f ca="1">IF(N116="","","対象期間")</f>
        <v/>
      </c>
      <c r="P117" s="7" t="str">
        <f ca="1">IF(N116="","","土日数")</f>
        <v/>
      </c>
      <c r="Q117" s="34" t="str">
        <f ca="1">IF(N116="","","月単位の週休２日"&amp;CHAR(10)&amp;"実施有無")</f>
        <v/>
      </c>
      <c r="R117" s="52"/>
      <c r="S117" s="53"/>
    </row>
    <row r="118" spans="2:19" s="7" customFormat="1" ht="26.25" hidden="1" customHeight="1" thickBot="1">
      <c r="B118" s="17" t="s">
        <v>2</v>
      </c>
      <c r="C118" s="44"/>
      <c r="D118" s="44"/>
      <c r="E118" s="44"/>
      <c r="F118" s="44"/>
      <c r="G118" s="44"/>
      <c r="H118" s="44"/>
      <c r="I118" s="44"/>
      <c r="J118" s="81"/>
      <c r="K118" s="74"/>
      <c r="L118" s="69"/>
      <c r="M118" s="72"/>
      <c r="N118" s="45" t="str">
        <f ca="1">IF(N116="","",_xlfn.XLOOKUP(ROW()-2,カレンダー!$I:$I,カレンダー!$L:$L))</f>
        <v/>
      </c>
      <c r="O118" s="46" t="str">
        <f ca="1">IF(N116="","",_xlfn.XLOOKUP(ROW()-2,カレンダー!$I:$I,カレンダー!$M:$M))</f>
        <v/>
      </c>
      <c r="P118" s="46" t="str">
        <f ca="1">IF(N116="","",_xlfn.XLOOKUP(ROW()-2,カレンダー!$I:$I,カレンダー!$N:$N))</f>
        <v/>
      </c>
      <c r="Q118" s="47" t="str">
        <f ca="1">IF(N116="","",_xlfn.XLOOKUP(ROW()-2,カレンダー!$I:$I,カレンダー!$O:$O))</f>
        <v/>
      </c>
      <c r="R118" s="52"/>
      <c r="S118" s="53"/>
    </row>
    <row r="119" spans="2:19" s="7" customFormat="1" ht="18.75" hidden="1" customHeight="1" thickBot="1">
      <c r="B119" s="15" t="s">
        <v>1</v>
      </c>
      <c r="C119" s="36">
        <f>I116+1</f>
        <v>46363</v>
      </c>
      <c r="D119" s="36">
        <f>C119+1</f>
        <v>46364</v>
      </c>
      <c r="E119" s="36">
        <f t="shared" ref="E119:I119" si="137">D119+1</f>
        <v>46365</v>
      </c>
      <c r="F119" s="36">
        <f t="shared" si="137"/>
        <v>46366</v>
      </c>
      <c r="G119" s="36">
        <f t="shared" si="137"/>
        <v>46367</v>
      </c>
      <c r="H119" s="36">
        <f t="shared" si="137"/>
        <v>46368</v>
      </c>
      <c r="I119" s="36">
        <f t="shared" si="137"/>
        <v>46369</v>
      </c>
      <c r="J119" s="79"/>
      <c r="K119" s="73" t="str">
        <f>IF(COUNTIFS(C119:I119,"&gt;="&amp;$J$6,C119:I119,"&lt;="&amp;$J$7)=0,"",COUNTIFS(カレンダー!$A:$A,"&gt;="&amp;_xlfn.MINIFS(C119:I119,C119:I119,"&gt;="&amp;$J$6,C119:I119,"&lt;="&amp;$J$7),カレンダー!$A:$A,"&lt;="&amp;_xlfn.MAXIFS(C119:I119,C119:I119,"&gt;="&amp;$J$6,C119:I119,"&lt;="&amp;$J$7),カレンダー!$K:$K,"休"))</f>
        <v/>
      </c>
      <c r="L119" s="69" t="str">
        <f>IF(COUNTIFS(C119:I119,"&gt;="&amp;$J$6,C119:I119,"&lt;="&amp;$J$7)=0,"",COUNTIFS(カレンダー!$A:$A,"&gt;="&amp;_xlfn.MINIFS(C119:I119,C119:I119,"&gt;="&amp;$J$6,C119:I119,"&lt;="&amp;$J$7),カレンダー!$A:$A,"&lt;="&amp;_xlfn.MAXIFS(C119:I119,C119:I119,"&gt;="&amp;$J$6,C119:I119,"&lt;="&amp;$J$7),カレンダー!$C:$C,"*閉所*"))</f>
        <v/>
      </c>
      <c r="M119" s="70" t="str">
        <f t="shared" ref="M119" si="138">IF(K119="","",IF(L119&gt;=K119,"〇","×"))</f>
        <v/>
      </c>
      <c r="N119" s="82" t="str">
        <f ca="1">IF(COUNTIF(カレンダー!$I:$I,ROW())=0,"",_xlfn.XLOOKUP(ROW(),カレンダー!$I:$I,カレンダー!$J:$J))</f>
        <v/>
      </c>
      <c r="O119" s="83"/>
      <c r="P119" s="83"/>
      <c r="Q119" s="84"/>
      <c r="R119" s="51" t="str">
        <f t="shared" ref="R119" si="139">IF(K119="","",COUNTIFS(C119:I119,"&gt;="&amp;$J$6,C119:I119,"&lt;="&amp;$J$7,C120:I120,"&lt;&gt;対象外"))</f>
        <v/>
      </c>
      <c r="S119" s="53" t="str">
        <f t="shared" ref="S119" si="140">IF(K119="","",L119)</f>
        <v/>
      </c>
    </row>
    <row r="120" spans="2:19" s="7" customFormat="1" ht="26.25" hidden="1" customHeight="1" thickBot="1">
      <c r="B120" s="12" t="s">
        <v>45</v>
      </c>
      <c r="C120" s="42"/>
      <c r="D120" s="42"/>
      <c r="E120" s="42"/>
      <c r="F120" s="42"/>
      <c r="G120" s="42"/>
      <c r="H120" s="42"/>
      <c r="I120" s="42"/>
      <c r="J120" s="80"/>
      <c r="K120" s="74"/>
      <c r="L120" s="69"/>
      <c r="M120" s="71"/>
      <c r="N120" s="31" t="str">
        <f ca="1">IF(N119="","","閉所日")</f>
        <v/>
      </c>
      <c r="O120" s="7" t="str">
        <f ca="1">IF(N119="","","対象期間")</f>
        <v/>
      </c>
      <c r="P120" s="7" t="str">
        <f ca="1">IF(N119="","","土日数")</f>
        <v/>
      </c>
      <c r="Q120" s="34" t="str">
        <f ca="1">IF(N119="","","月単位の週休２日"&amp;CHAR(10)&amp;"実施有無")</f>
        <v/>
      </c>
      <c r="R120" s="52"/>
      <c r="S120" s="53"/>
    </row>
    <row r="121" spans="2:19" s="7" customFormat="1" ht="26.25" hidden="1" customHeight="1" thickBot="1">
      <c r="B121" s="17" t="s">
        <v>2</v>
      </c>
      <c r="C121" s="44"/>
      <c r="D121" s="44"/>
      <c r="E121" s="44"/>
      <c r="F121" s="44"/>
      <c r="G121" s="44"/>
      <c r="H121" s="44"/>
      <c r="I121" s="44"/>
      <c r="J121" s="81"/>
      <c r="K121" s="74"/>
      <c r="L121" s="69"/>
      <c r="M121" s="72"/>
      <c r="N121" s="45" t="str">
        <f ca="1">IF(N119="","",_xlfn.XLOOKUP(ROW()-2,カレンダー!$I:$I,カレンダー!$L:$L))</f>
        <v/>
      </c>
      <c r="O121" s="46" t="str">
        <f ca="1">IF(N119="","",_xlfn.XLOOKUP(ROW()-2,カレンダー!$I:$I,カレンダー!$M:$M))</f>
        <v/>
      </c>
      <c r="P121" s="46" t="str">
        <f ca="1">IF(N119="","",_xlfn.XLOOKUP(ROW()-2,カレンダー!$I:$I,カレンダー!$N:$N))</f>
        <v/>
      </c>
      <c r="Q121" s="47" t="str">
        <f ca="1">IF(N119="","",_xlfn.XLOOKUP(ROW()-2,カレンダー!$I:$I,カレンダー!$O:$O))</f>
        <v/>
      </c>
      <c r="R121" s="52"/>
      <c r="S121" s="53"/>
    </row>
    <row r="122" spans="2:19" s="7" customFormat="1" ht="18.75" hidden="1" customHeight="1" thickBot="1">
      <c r="B122" s="18" t="s">
        <v>13</v>
      </c>
      <c r="C122" s="36">
        <f>I119+1</f>
        <v>46370</v>
      </c>
      <c r="D122" s="36">
        <f>C122+1</f>
        <v>46371</v>
      </c>
      <c r="E122" s="36">
        <f t="shared" ref="E122:I122" si="141">D122+1</f>
        <v>46372</v>
      </c>
      <c r="F122" s="36">
        <f t="shared" si="141"/>
        <v>46373</v>
      </c>
      <c r="G122" s="36">
        <f t="shared" si="141"/>
        <v>46374</v>
      </c>
      <c r="H122" s="36">
        <f t="shared" si="141"/>
        <v>46375</v>
      </c>
      <c r="I122" s="36">
        <f t="shared" si="141"/>
        <v>46376</v>
      </c>
      <c r="J122" s="86"/>
      <c r="K122" s="73" t="str">
        <f>IF(COUNTIFS(C122:I122,"&gt;="&amp;$J$6,C122:I122,"&lt;="&amp;$J$7)=0,"",COUNTIFS(カレンダー!$A:$A,"&gt;="&amp;_xlfn.MINIFS(C122:I122,C122:I122,"&gt;="&amp;$J$6,C122:I122,"&lt;="&amp;$J$7),カレンダー!$A:$A,"&lt;="&amp;_xlfn.MAXIFS(C122:I122,C122:I122,"&gt;="&amp;$J$6,C122:I122,"&lt;="&amp;$J$7),カレンダー!$K:$K,"休"))</f>
        <v/>
      </c>
      <c r="L122" s="69" t="str">
        <f>IF(COUNTIFS(C122:I122,"&gt;="&amp;$J$6,C122:I122,"&lt;="&amp;$J$7)=0,"",COUNTIFS(カレンダー!$A:$A,"&gt;="&amp;_xlfn.MINIFS(C122:I122,C122:I122,"&gt;="&amp;$J$6,C122:I122,"&lt;="&amp;$J$7),カレンダー!$A:$A,"&lt;="&amp;_xlfn.MAXIFS(C122:I122,C122:I122,"&gt;="&amp;$J$6,C122:I122,"&lt;="&amp;$J$7),カレンダー!$C:$C,"*閉所*"))</f>
        <v/>
      </c>
      <c r="M122" s="70" t="str">
        <f t="shared" ref="M122" si="142">IF(K122="","",IF(L122&gt;=K122,"〇","×"))</f>
        <v/>
      </c>
      <c r="N122" s="82" t="str">
        <f ca="1">IF(COUNTIF(カレンダー!$I:$I,ROW())=0,"",_xlfn.XLOOKUP(ROW(),カレンダー!$I:$I,カレンダー!$J:$J))</f>
        <v/>
      </c>
      <c r="O122" s="83"/>
      <c r="P122" s="83"/>
      <c r="Q122" s="84"/>
      <c r="R122" s="51" t="str">
        <f t="shared" ref="R122" si="143">IF(K122="","",COUNTIFS(C122:I122,"&gt;="&amp;$J$6,C122:I122,"&lt;="&amp;$J$7,C123:I123,"&lt;&gt;対象外"))</f>
        <v/>
      </c>
      <c r="S122" s="53" t="str">
        <f t="shared" ref="S122" si="144">IF(K122="","",L122)</f>
        <v/>
      </c>
    </row>
    <row r="123" spans="2:19" s="7" customFormat="1" ht="26.25" hidden="1" customHeight="1" thickBot="1">
      <c r="B123" s="12" t="s">
        <v>45</v>
      </c>
      <c r="C123" s="42"/>
      <c r="D123" s="42"/>
      <c r="E123" s="42"/>
      <c r="F123" s="42"/>
      <c r="G123" s="42"/>
      <c r="H123" s="42"/>
      <c r="I123" s="42"/>
      <c r="J123" s="87"/>
      <c r="K123" s="74"/>
      <c r="L123" s="69"/>
      <c r="M123" s="71"/>
      <c r="N123" s="31" t="str">
        <f ca="1">IF(N122="","","閉所日")</f>
        <v/>
      </c>
      <c r="O123" s="7" t="str">
        <f ca="1">IF(N122="","","対象期間")</f>
        <v/>
      </c>
      <c r="P123" s="7" t="str">
        <f ca="1">IF(N122="","","土日数")</f>
        <v/>
      </c>
      <c r="Q123" s="34" t="str">
        <f ca="1">IF(N122="","","月単位の週休２日"&amp;CHAR(10)&amp;"実施有無")</f>
        <v/>
      </c>
      <c r="R123" s="52"/>
      <c r="S123" s="53"/>
    </row>
    <row r="124" spans="2:19" s="7" customFormat="1" ht="26.25" hidden="1" customHeight="1" thickBot="1">
      <c r="B124" s="17" t="s">
        <v>2</v>
      </c>
      <c r="C124" s="44"/>
      <c r="D124" s="44"/>
      <c r="E124" s="44"/>
      <c r="F124" s="44"/>
      <c r="G124" s="44"/>
      <c r="H124" s="44"/>
      <c r="I124" s="44"/>
      <c r="J124" s="88"/>
      <c r="K124" s="74"/>
      <c r="L124" s="69"/>
      <c r="M124" s="72"/>
      <c r="N124" s="45" t="str">
        <f ca="1">IF(N122="","",_xlfn.XLOOKUP(ROW()-2,カレンダー!$I:$I,カレンダー!$L:$L))</f>
        <v/>
      </c>
      <c r="O124" s="46" t="str">
        <f ca="1">IF(N122="","",_xlfn.XLOOKUP(ROW()-2,カレンダー!$I:$I,カレンダー!$M:$M))</f>
        <v/>
      </c>
      <c r="P124" s="46" t="str">
        <f ca="1">IF(N122="","",_xlfn.XLOOKUP(ROW()-2,カレンダー!$I:$I,カレンダー!$N:$N))</f>
        <v/>
      </c>
      <c r="Q124" s="47" t="str">
        <f ca="1">IF(N122="","",_xlfn.XLOOKUP(ROW()-2,カレンダー!$I:$I,カレンダー!$O:$O))</f>
        <v/>
      </c>
      <c r="R124" s="52"/>
      <c r="S124" s="53"/>
    </row>
    <row r="125" spans="2:19" s="7" customFormat="1" ht="18.75" hidden="1" customHeight="1" thickBot="1">
      <c r="B125" s="15" t="s">
        <v>1</v>
      </c>
      <c r="C125" s="39">
        <f>I122+1</f>
        <v>46377</v>
      </c>
      <c r="D125" s="39">
        <f>C125+1</f>
        <v>46378</v>
      </c>
      <c r="E125" s="39">
        <f t="shared" ref="E125:I125" si="145">D125+1</f>
        <v>46379</v>
      </c>
      <c r="F125" s="39">
        <f t="shared" si="145"/>
        <v>46380</v>
      </c>
      <c r="G125" s="39">
        <f t="shared" si="145"/>
        <v>46381</v>
      </c>
      <c r="H125" s="39">
        <f t="shared" si="145"/>
        <v>46382</v>
      </c>
      <c r="I125" s="39">
        <f t="shared" si="145"/>
        <v>46383</v>
      </c>
      <c r="J125" s="79"/>
      <c r="K125" s="73" t="str">
        <f>IF(COUNTIFS(C125:I125,"&gt;="&amp;$J$6,C125:I125,"&lt;="&amp;$J$7)=0,"",COUNTIFS(カレンダー!$A:$A,"&gt;="&amp;_xlfn.MINIFS(C125:I125,C125:I125,"&gt;="&amp;$J$6,C125:I125,"&lt;="&amp;$J$7),カレンダー!$A:$A,"&lt;="&amp;_xlfn.MAXIFS(C125:I125,C125:I125,"&gt;="&amp;$J$6,C125:I125,"&lt;="&amp;$J$7),カレンダー!$K:$K,"休"))</f>
        <v/>
      </c>
      <c r="L125" s="69" t="str">
        <f>IF(COUNTIFS(C125:I125,"&gt;="&amp;$J$6,C125:I125,"&lt;="&amp;$J$7)=0,"",COUNTIFS(カレンダー!$A:$A,"&gt;="&amp;_xlfn.MINIFS(C125:I125,C125:I125,"&gt;="&amp;$J$6,C125:I125,"&lt;="&amp;$J$7),カレンダー!$A:$A,"&lt;="&amp;_xlfn.MAXIFS(C125:I125,C125:I125,"&gt;="&amp;$J$6,C125:I125,"&lt;="&amp;$J$7),カレンダー!$C:$C,"*閉所*"))</f>
        <v/>
      </c>
      <c r="M125" s="70" t="str">
        <f t="shared" ref="M125" si="146">IF(K125="","",IF(L125&gt;=K125,"〇","×"))</f>
        <v/>
      </c>
      <c r="N125" s="82" t="str">
        <f ca="1">IF(COUNTIF(カレンダー!$I:$I,ROW())=0,"",_xlfn.XLOOKUP(ROW(),カレンダー!$I:$I,カレンダー!$J:$J))</f>
        <v/>
      </c>
      <c r="O125" s="83"/>
      <c r="P125" s="83"/>
      <c r="Q125" s="84"/>
      <c r="R125" s="51" t="str">
        <f t="shared" ref="R125" si="147">IF(K125="","",COUNTIFS(C125:I125,"&gt;="&amp;$J$6,C125:I125,"&lt;="&amp;$J$7,C126:I126,"&lt;&gt;対象外"))</f>
        <v/>
      </c>
      <c r="S125" s="53" t="str">
        <f t="shared" ref="S125" si="148">IF(K125="","",L125)</f>
        <v/>
      </c>
    </row>
    <row r="126" spans="2:19" s="7" customFormat="1" ht="26.25" hidden="1" customHeight="1" thickBot="1">
      <c r="B126" s="12" t="s">
        <v>45</v>
      </c>
      <c r="C126" s="42"/>
      <c r="D126" s="42"/>
      <c r="E126" s="42"/>
      <c r="F126" s="42"/>
      <c r="G126" s="42"/>
      <c r="H126" s="42"/>
      <c r="I126" s="42"/>
      <c r="J126" s="80"/>
      <c r="K126" s="74"/>
      <c r="L126" s="69"/>
      <c r="M126" s="71"/>
      <c r="N126" s="31" t="str">
        <f ca="1">IF(N125="","","閉所日")</f>
        <v/>
      </c>
      <c r="O126" s="7" t="str">
        <f ca="1">IF(N125="","","対象期間")</f>
        <v/>
      </c>
      <c r="P126" s="7" t="str">
        <f ca="1">IF(N125="","","土日数")</f>
        <v/>
      </c>
      <c r="Q126" s="34" t="str">
        <f ca="1">IF(N125="","","月単位の週休２日"&amp;CHAR(10)&amp;"実施有無")</f>
        <v/>
      </c>
      <c r="R126" s="52"/>
      <c r="S126" s="53"/>
    </row>
    <row r="127" spans="2:19" s="7" customFormat="1" ht="26.25" hidden="1" customHeight="1" thickBot="1">
      <c r="B127" s="17" t="s">
        <v>2</v>
      </c>
      <c r="C127" s="44"/>
      <c r="D127" s="44"/>
      <c r="E127" s="44"/>
      <c r="F127" s="44"/>
      <c r="G127" s="44"/>
      <c r="H127" s="44"/>
      <c r="I127" s="44"/>
      <c r="J127" s="81"/>
      <c r="K127" s="74"/>
      <c r="L127" s="69"/>
      <c r="M127" s="72"/>
      <c r="N127" s="45" t="str">
        <f ca="1">IF(N125="","",_xlfn.XLOOKUP(ROW()-2,カレンダー!$I:$I,カレンダー!$L:$L))</f>
        <v/>
      </c>
      <c r="O127" s="46" t="str">
        <f ca="1">IF(N125="","",_xlfn.XLOOKUP(ROW()-2,カレンダー!$I:$I,カレンダー!$M:$M))</f>
        <v/>
      </c>
      <c r="P127" s="46" t="str">
        <f ca="1">IF(N125="","",_xlfn.XLOOKUP(ROW()-2,カレンダー!$I:$I,カレンダー!$N:$N))</f>
        <v/>
      </c>
      <c r="Q127" s="47" t="str">
        <f ca="1">IF(N125="","",_xlfn.XLOOKUP(ROW()-2,カレンダー!$I:$I,カレンダー!$O:$O))</f>
        <v/>
      </c>
      <c r="R127" s="52"/>
      <c r="S127" s="53"/>
    </row>
    <row r="128" spans="2:19" s="7" customFormat="1" ht="18.75" hidden="1" customHeight="1" thickBot="1">
      <c r="B128" s="18" t="s">
        <v>1</v>
      </c>
      <c r="C128" s="36">
        <f>I125+1</f>
        <v>46384</v>
      </c>
      <c r="D128" s="36">
        <f>C128+1</f>
        <v>46385</v>
      </c>
      <c r="E128" s="36">
        <f t="shared" ref="E128:I128" si="149">D128+1</f>
        <v>46386</v>
      </c>
      <c r="F128" s="36">
        <f t="shared" si="149"/>
        <v>46387</v>
      </c>
      <c r="G128" s="36">
        <f t="shared" si="149"/>
        <v>46388</v>
      </c>
      <c r="H128" s="36">
        <f t="shared" si="149"/>
        <v>46389</v>
      </c>
      <c r="I128" s="36">
        <f t="shared" si="149"/>
        <v>46390</v>
      </c>
      <c r="J128" s="79"/>
      <c r="K128" s="73" t="str">
        <f>IF(COUNTIFS(C128:I128,"&gt;="&amp;$J$6,C128:I128,"&lt;="&amp;$J$7)=0,"",COUNTIFS(カレンダー!$A:$A,"&gt;="&amp;_xlfn.MINIFS(C128:I128,C128:I128,"&gt;="&amp;$J$6,C128:I128,"&lt;="&amp;$J$7),カレンダー!$A:$A,"&lt;="&amp;_xlfn.MAXIFS(C128:I128,C128:I128,"&gt;="&amp;$J$6,C128:I128,"&lt;="&amp;$J$7),カレンダー!$K:$K,"休"))</f>
        <v/>
      </c>
      <c r="L128" s="69" t="str">
        <f>IF(COUNTIFS(C128:I128,"&gt;="&amp;$J$6,C128:I128,"&lt;="&amp;$J$7)=0,"",COUNTIFS(カレンダー!$A:$A,"&gt;="&amp;_xlfn.MINIFS(C128:I128,C128:I128,"&gt;="&amp;$J$6,C128:I128,"&lt;="&amp;$J$7),カレンダー!$A:$A,"&lt;="&amp;_xlfn.MAXIFS(C128:I128,C128:I128,"&gt;="&amp;$J$6,C128:I128,"&lt;="&amp;$J$7),カレンダー!$C:$C,"*閉所*"))</f>
        <v/>
      </c>
      <c r="M128" s="70" t="str">
        <f t="shared" ref="M128" si="150">IF(K128="","",IF(L128&gt;=K128,"〇","×"))</f>
        <v/>
      </c>
      <c r="N128" s="82" t="str">
        <f ca="1">IF(COUNTIF(カレンダー!$I:$I,ROW())=0,"",_xlfn.XLOOKUP(ROW(),カレンダー!$I:$I,カレンダー!$J:$J))</f>
        <v/>
      </c>
      <c r="O128" s="83"/>
      <c r="P128" s="83"/>
      <c r="Q128" s="84"/>
      <c r="R128" s="51" t="str">
        <f t="shared" ref="R128" si="151">IF(K128="","",COUNTIFS(C128:I128,"&gt;="&amp;$J$6,C128:I128,"&lt;="&amp;$J$7,C129:I129,"&lt;&gt;対象外"))</f>
        <v/>
      </c>
      <c r="S128" s="53" t="str">
        <f t="shared" ref="S128" si="152">IF(K128="","",L128)</f>
        <v/>
      </c>
    </row>
    <row r="129" spans="2:19" s="7" customFormat="1" ht="26.25" hidden="1" customHeight="1" thickBot="1">
      <c r="B129" s="12" t="s">
        <v>45</v>
      </c>
      <c r="C129" s="42"/>
      <c r="D129" s="42"/>
      <c r="E129" s="42"/>
      <c r="F129" s="42"/>
      <c r="G129" s="42"/>
      <c r="H129" s="42"/>
      <c r="I129" s="42"/>
      <c r="J129" s="80"/>
      <c r="K129" s="74"/>
      <c r="L129" s="69"/>
      <c r="M129" s="71"/>
      <c r="N129" s="31" t="str">
        <f ca="1">IF(N128="","","閉所日")</f>
        <v/>
      </c>
      <c r="O129" s="7" t="str">
        <f ca="1">IF(N128="","","対象期間")</f>
        <v/>
      </c>
      <c r="P129" s="7" t="str">
        <f ca="1">IF(N128="","","土日数")</f>
        <v/>
      </c>
      <c r="Q129" s="34" t="str">
        <f ca="1">IF(N128="","","月単位の週休２日"&amp;CHAR(10)&amp;"実施有無")</f>
        <v/>
      </c>
      <c r="R129" s="52"/>
      <c r="S129" s="53"/>
    </row>
    <row r="130" spans="2:19" s="7" customFormat="1" ht="26.25" hidden="1" customHeight="1" thickBot="1">
      <c r="B130" s="17" t="s">
        <v>2</v>
      </c>
      <c r="C130" s="44"/>
      <c r="D130" s="44"/>
      <c r="E130" s="44"/>
      <c r="F130" s="44"/>
      <c r="G130" s="44"/>
      <c r="H130" s="44"/>
      <c r="I130" s="44"/>
      <c r="J130" s="81"/>
      <c r="K130" s="74"/>
      <c r="L130" s="69"/>
      <c r="M130" s="72"/>
      <c r="N130" s="45" t="str">
        <f ca="1">IF(N128="","",_xlfn.XLOOKUP(ROW()-2,カレンダー!$I:$I,カレンダー!$L:$L))</f>
        <v/>
      </c>
      <c r="O130" s="46" t="str">
        <f ca="1">IF(N128="","",_xlfn.XLOOKUP(ROW()-2,カレンダー!$I:$I,カレンダー!$M:$M))</f>
        <v/>
      </c>
      <c r="P130" s="46" t="str">
        <f ca="1">IF(N128="","",_xlfn.XLOOKUP(ROW()-2,カレンダー!$I:$I,カレンダー!$N:$N))</f>
        <v/>
      </c>
      <c r="Q130" s="47" t="str">
        <f ca="1">IF(N128="","",_xlfn.XLOOKUP(ROW()-2,カレンダー!$I:$I,カレンダー!$O:$O))</f>
        <v/>
      </c>
      <c r="R130" s="52"/>
      <c r="S130" s="53"/>
    </row>
    <row r="131" spans="2:19" s="7" customFormat="1" ht="18.75" hidden="1" customHeight="1" thickBot="1">
      <c r="B131" s="15" t="s">
        <v>1</v>
      </c>
      <c r="C131" s="36">
        <f>I128+1</f>
        <v>46391</v>
      </c>
      <c r="D131" s="36">
        <f>C131+1</f>
        <v>46392</v>
      </c>
      <c r="E131" s="36">
        <f t="shared" ref="E131:I131" si="153">D131+1</f>
        <v>46393</v>
      </c>
      <c r="F131" s="36">
        <f t="shared" si="153"/>
        <v>46394</v>
      </c>
      <c r="G131" s="36">
        <f t="shared" si="153"/>
        <v>46395</v>
      </c>
      <c r="H131" s="36">
        <f t="shared" si="153"/>
        <v>46396</v>
      </c>
      <c r="I131" s="36">
        <f t="shared" si="153"/>
        <v>46397</v>
      </c>
      <c r="J131" s="79"/>
      <c r="K131" s="73" t="str">
        <f>IF(COUNTIFS(C131:I131,"&gt;="&amp;$J$6,C131:I131,"&lt;="&amp;$J$7)=0,"",COUNTIFS(カレンダー!$A:$A,"&gt;="&amp;_xlfn.MINIFS(C131:I131,C131:I131,"&gt;="&amp;$J$6,C131:I131,"&lt;="&amp;$J$7),カレンダー!$A:$A,"&lt;="&amp;_xlfn.MAXIFS(C131:I131,C131:I131,"&gt;="&amp;$J$6,C131:I131,"&lt;="&amp;$J$7),カレンダー!$K:$K,"休"))</f>
        <v/>
      </c>
      <c r="L131" s="69" t="str">
        <f>IF(COUNTIFS(C131:I131,"&gt;="&amp;$J$6,C131:I131,"&lt;="&amp;$J$7)=0,"",COUNTIFS(カレンダー!$A:$A,"&gt;="&amp;_xlfn.MINIFS(C131:I131,C131:I131,"&gt;="&amp;$J$6,C131:I131,"&lt;="&amp;$J$7),カレンダー!$A:$A,"&lt;="&amp;_xlfn.MAXIFS(C131:I131,C131:I131,"&gt;="&amp;$J$6,C131:I131,"&lt;="&amp;$J$7),カレンダー!$C:$C,"*閉所*"))</f>
        <v/>
      </c>
      <c r="M131" s="70" t="str">
        <f t="shared" ref="M131" si="154">IF(K131="","",IF(L131&gt;=K131,"〇","×"))</f>
        <v/>
      </c>
      <c r="N131" s="82" t="str">
        <f ca="1">IF(COUNTIF(カレンダー!$I:$I,ROW())=0,"",_xlfn.XLOOKUP(ROW(),カレンダー!$I:$I,カレンダー!$J:$J))</f>
        <v/>
      </c>
      <c r="O131" s="83"/>
      <c r="P131" s="83"/>
      <c r="Q131" s="84"/>
      <c r="R131" s="51" t="str">
        <f t="shared" ref="R131" si="155">IF(K131="","",COUNTIFS(C131:I131,"&gt;="&amp;$J$6,C131:I131,"&lt;="&amp;$J$7,C132:I132,"&lt;&gt;対象外"))</f>
        <v/>
      </c>
      <c r="S131" s="53" t="str">
        <f t="shared" ref="S131" si="156">IF(K131="","",L131)</f>
        <v/>
      </c>
    </row>
    <row r="132" spans="2:19" s="7" customFormat="1" ht="26.25" hidden="1" customHeight="1" thickBot="1">
      <c r="B132" s="12" t="s">
        <v>45</v>
      </c>
      <c r="C132" s="42"/>
      <c r="D132" s="42"/>
      <c r="E132" s="42"/>
      <c r="F132" s="42"/>
      <c r="G132" s="42"/>
      <c r="H132" s="42"/>
      <c r="I132" s="42"/>
      <c r="J132" s="80"/>
      <c r="K132" s="74"/>
      <c r="L132" s="69"/>
      <c r="M132" s="71"/>
      <c r="N132" s="31" t="str">
        <f ca="1">IF(N131="","","閉所日")</f>
        <v/>
      </c>
      <c r="O132" s="7" t="str">
        <f ca="1">IF(N131="","","対象期間")</f>
        <v/>
      </c>
      <c r="P132" s="7" t="str">
        <f ca="1">IF(N131="","","土日数")</f>
        <v/>
      </c>
      <c r="Q132" s="34" t="str">
        <f ca="1">IF(N131="","","月単位の週休２日"&amp;CHAR(10)&amp;"実施有無")</f>
        <v/>
      </c>
      <c r="R132" s="52"/>
      <c r="S132" s="53"/>
    </row>
    <row r="133" spans="2:19" s="7" customFormat="1" ht="26.25" hidden="1" customHeight="1" thickBot="1">
      <c r="B133" s="17" t="s">
        <v>2</v>
      </c>
      <c r="C133" s="44"/>
      <c r="D133" s="44"/>
      <c r="E133" s="44"/>
      <c r="F133" s="44"/>
      <c r="G133" s="44"/>
      <c r="H133" s="44"/>
      <c r="I133" s="44"/>
      <c r="J133" s="81"/>
      <c r="K133" s="74"/>
      <c r="L133" s="69"/>
      <c r="M133" s="72"/>
      <c r="N133" s="45" t="str">
        <f ca="1">IF(N131="","",_xlfn.XLOOKUP(ROW()-2,カレンダー!$I:$I,カレンダー!$L:$L))</f>
        <v/>
      </c>
      <c r="O133" s="46" t="str">
        <f ca="1">IF(N131="","",_xlfn.XLOOKUP(ROW()-2,カレンダー!$I:$I,カレンダー!$M:$M))</f>
        <v/>
      </c>
      <c r="P133" s="46" t="str">
        <f ca="1">IF(N131="","",_xlfn.XLOOKUP(ROW()-2,カレンダー!$I:$I,カレンダー!$N:$N))</f>
        <v/>
      </c>
      <c r="Q133" s="47" t="str">
        <f ca="1">IF(N131="","",_xlfn.XLOOKUP(ROW()-2,カレンダー!$I:$I,カレンダー!$O:$O))</f>
        <v/>
      </c>
      <c r="R133" s="52"/>
      <c r="S133" s="53"/>
    </row>
    <row r="134" spans="2:19" s="7" customFormat="1" ht="18.75" hidden="1" customHeight="1" thickBot="1">
      <c r="B134" s="18" t="s">
        <v>1</v>
      </c>
      <c r="C134" s="36">
        <f>I131+1</f>
        <v>46398</v>
      </c>
      <c r="D134" s="36">
        <f>C134+1</f>
        <v>46399</v>
      </c>
      <c r="E134" s="36">
        <f t="shared" ref="E134:I134" si="157">D134+1</f>
        <v>46400</v>
      </c>
      <c r="F134" s="36">
        <f t="shared" si="157"/>
        <v>46401</v>
      </c>
      <c r="G134" s="36">
        <f t="shared" si="157"/>
        <v>46402</v>
      </c>
      <c r="H134" s="36">
        <f t="shared" si="157"/>
        <v>46403</v>
      </c>
      <c r="I134" s="36">
        <f t="shared" si="157"/>
        <v>46404</v>
      </c>
      <c r="J134" s="79"/>
      <c r="K134" s="73" t="str">
        <f>IF(COUNTIFS(C134:I134,"&gt;="&amp;$J$6,C134:I134,"&lt;="&amp;$J$7)=0,"",COUNTIFS(カレンダー!$A:$A,"&gt;="&amp;_xlfn.MINIFS(C134:I134,C134:I134,"&gt;="&amp;$J$6,C134:I134,"&lt;="&amp;$J$7),カレンダー!$A:$A,"&lt;="&amp;_xlfn.MAXIFS(C134:I134,C134:I134,"&gt;="&amp;$J$6,C134:I134,"&lt;="&amp;$J$7),カレンダー!$K:$K,"休"))</f>
        <v/>
      </c>
      <c r="L134" s="69" t="str">
        <f>IF(COUNTIFS(C134:I134,"&gt;="&amp;$J$6,C134:I134,"&lt;="&amp;$J$7)=0,"",COUNTIFS(カレンダー!$A:$A,"&gt;="&amp;_xlfn.MINIFS(C134:I134,C134:I134,"&gt;="&amp;$J$6,C134:I134,"&lt;="&amp;$J$7),カレンダー!$A:$A,"&lt;="&amp;_xlfn.MAXIFS(C134:I134,C134:I134,"&gt;="&amp;$J$6,C134:I134,"&lt;="&amp;$J$7),カレンダー!$C:$C,"*閉所*"))</f>
        <v/>
      </c>
      <c r="M134" s="70" t="str">
        <f t="shared" ref="M134" si="158">IF(K134="","",IF(L134&gt;=K134,"〇","×"))</f>
        <v/>
      </c>
      <c r="N134" s="82" t="str">
        <f ca="1">IF(COUNTIF(カレンダー!$I:$I,ROW())=0,"",_xlfn.XLOOKUP(ROW(),カレンダー!$I:$I,カレンダー!$J:$J))</f>
        <v/>
      </c>
      <c r="O134" s="83"/>
      <c r="P134" s="83"/>
      <c r="Q134" s="84"/>
      <c r="R134" s="51" t="str">
        <f t="shared" ref="R134" si="159">IF(K134="","",COUNTIFS(C134:I134,"&gt;="&amp;$J$6,C134:I134,"&lt;="&amp;$J$7,C135:I135,"&lt;&gt;対象外"))</f>
        <v/>
      </c>
      <c r="S134" s="53" t="str">
        <f t="shared" ref="S134" si="160">IF(K134="","",L134)</f>
        <v/>
      </c>
    </row>
    <row r="135" spans="2:19" s="7" customFormat="1" ht="26.25" hidden="1" customHeight="1" thickBot="1">
      <c r="B135" s="12" t="s">
        <v>45</v>
      </c>
      <c r="C135" s="42"/>
      <c r="D135" s="42"/>
      <c r="E135" s="42"/>
      <c r="F135" s="42"/>
      <c r="G135" s="42"/>
      <c r="H135" s="42"/>
      <c r="I135" s="42"/>
      <c r="J135" s="80"/>
      <c r="K135" s="74"/>
      <c r="L135" s="69"/>
      <c r="M135" s="71"/>
      <c r="N135" s="31" t="str">
        <f ca="1">IF(N134="","","閉所日")</f>
        <v/>
      </c>
      <c r="O135" s="7" t="str">
        <f ca="1">IF(N134="","","対象期間")</f>
        <v/>
      </c>
      <c r="P135" s="7" t="str">
        <f ca="1">IF(N134="","","土日数")</f>
        <v/>
      </c>
      <c r="Q135" s="34" t="str">
        <f ca="1">IF(N134="","","月単位の週休２日"&amp;CHAR(10)&amp;"実施有無")</f>
        <v/>
      </c>
      <c r="R135" s="52"/>
      <c r="S135" s="53"/>
    </row>
    <row r="136" spans="2:19" s="7" customFormat="1" ht="26.25" hidden="1" customHeight="1" thickBot="1">
      <c r="B136" s="17" t="s">
        <v>2</v>
      </c>
      <c r="C136" s="44"/>
      <c r="D136" s="44"/>
      <c r="E136" s="44"/>
      <c r="F136" s="44"/>
      <c r="G136" s="44"/>
      <c r="H136" s="44"/>
      <c r="I136" s="44"/>
      <c r="J136" s="81"/>
      <c r="K136" s="74"/>
      <c r="L136" s="69"/>
      <c r="M136" s="72"/>
      <c r="N136" s="45" t="str">
        <f ca="1">IF(N134="","",_xlfn.XLOOKUP(ROW()-2,カレンダー!$I:$I,カレンダー!$L:$L))</f>
        <v/>
      </c>
      <c r="O136" s="46" t="str">
        <f ca="1">IF(N134="","",_xlfn.XLOOKUP(ROW()-2,カレンダー!$I:$I,カレンダー!$M:$M))</f>
        <v/>
      </c>
      <c r="P136" s="46" t="str">
        <f ca="1">IF(N134="","",_xlfn.XLOOKUP(ROW()-2,カレンダー!$I:$I,カレンダー!$N:$N))</f>
        <v/>
      </c>
      <c r="Q136" s="47" t="str">
        <f ca="1">IF(N134="","",_xlfn.XLOOKUP(ROW()-2,カレンダー!$I:$I,カレンダー!$O:$O))</f>
        <v/>
      </c>
      <c r="R136" s="52"/>
      <c r="S136" s="53"/>
    </row>
    <row r="137" spans="2:19" s="7" customFormat="1" ht="18.75" hidden="1" customHeight="1" thickBot="1">
      <c r="B137" s="18" t="s">
        <v>13</v>
      </c>
      <c r="C137" s="36">
        <f>I134+1</f>
        <v>46405</v>
      </c>
      <c r="D137" s="36">
        <f>C137+1</f>
        <v>46406</v>
      </c>
      <c r="E137" s="36">
        <f t="shared" ref="E137:I137" si="161">D137+1</f>
        <v>46407</v>
      </c>
      <c r="F137" s="36">
        <f t="shared" si="161"/>
        <v>46408</v>
      </c>
      <c r="G137" s="36">
        <f t="shared" si="161"/>
        <v>46409</v>
      </c>
      <c r="H137" s="36">
        <f t="shared" si="161"/>
        <v>46410</v>
      </c>
      <c r="I137" s="36">
        <f t="shared" si="161"/>
        <v>46411</v>
      </c>
      <c r="J137" s="79"/>
      <c r="K137" s="73" t="str">
        <f>IF(COUNTIFS(C137:I137,"&gt;="&amp;$J$6,C137:I137,"&lt;="&amp;$J$7)=0,"",COUNTIFS(カレンダー!$A:$A,"&gt;="&amp;_xlfn.MINIFS(C137:I137,C137:I137,"&gt;="&amp;$J$6,C137:I137,"&lt;="&amp;$J$7),カレンダー!$A:$A,"&lt;="&amp;_xlfn.MAXIFS(C137:I137,C137:I137,"&gt;="&amp;$J$6,C137:I137,"&lt;="&amp;$J$7),カレンダー!$K:$K,"休"))</f>
        <v/>
      </c>
      <c r="L137" s="69" t="str">
        <f>IF(COUNTIFS(C137:I137,"&gt;="&amp;$J$6,C137:I137,"&lt;="&amp;$J$7)=0,"",COUNTIFS(カレンダー!$A:$A,"&gt;="&amp;_xlfn.MINIFS(C137:I137,C137:I137,"&gt;="&amp;$J$6,C137:I137,"&lt;="&amp;$J$7),カレンダー!$A:$A,"&lt;="&amp;_xlfn.MAXIFS(C137:I137,C137:I137,"&gt;="&amp;$J$6,C137:I137,"&lt;="&amp;$J$7),カレンダー!$C:$C,"*閉所*"))</f>
        <v/>
      </c>
      <c r="M137" s="70" t="str">
        <f t="shared" ref="M137" si="162">IF(K137="","",IF(L137&gt;=K137,"〇","×"))</f>
        <v/>
      </c>
      <c r="N137" s="82" t="str">
        <f ca="1">IF(COUNTIF(カレンダー!$I:$I,ROW())=0,"",_xlfn.XLOOKUP(ROW(),カレンダー!$I:$I,カレンダー!$J:$J))</f>
        <v/>
      </c>
      <c r="O137" s="83"/>
      <c r="P137" s="83"/>
      <c r="Q137" s="84"/>
      <c r="R137" s="51" t="str">
        <f t="shared" ref="R137" si="163">IF(K137="","",COUNTIFS(C137:I137,"&gt;="&amp;$J$6,C137:I137,"&lt;="&amp;$J$7,C138:I138,"&lt;&gt;対象外"))</f>
        <v/>
      </c>
      <c r="S137" s="53" t="str">
        <f t="shared" ref="S137" si="164">IF(K137="","",L137)</f>
        <v/>
      </c>
    </row>
    <row r="138" spans="2:19" s="7" customFormat="1" ht="26.25" hidden="1" customHeight="1" thickBot="1">
      <c r="B138" s="12" t="s">
        <v>45</v>
      </c>
      <c r="C138" s="42"/>
      <c r="D138" s="42"/>
      <c r="E138" s="42"/>
      <c r="F138" s="42"/>
      <c r="G138" s="42"/>
      <c r="H138" s="42"/>
      <c r="I138" s="42"/>
      <c r="J138" s="80"/>
      <c r="K138" s="74"/>
      <c r="L138" s="69"/>
      <c r="M138" s="71"/>
      <c r="N138" s="31" t="str">
        <f ca="1">IF(N137="","","閉所日")</f>
        <v/>
      </c>
      <c r="O138" s="7" t="str">
        <f ca="1">IF(N137="","","対象期間")</f>
        <v/>
      </c>
      <c r="P138" s="7" t="str">
        <f ca="1">IF(N137="","","土日数")</f>
        <v/>
      </c>
      <c r="Q138" s="34" t="str">
        <f ca="1">IF(N137="","","月単位の週休２日"&amp;CHAR(10)&amp;"実施有無")</f>
        <v/>
      </c>
      <c r="R138" s="52"/>
      <c r="S138" s="53"/>
    </row>
    <row r="139" spans="2:19" s="7" customFormat="1" ht="26.25" hidden="1" customHeight="1" thickBot="1">
      <c r="B139" s="17" t="s">
        <v>2</v>
      </c>
      <c r="C139" s="44"/>
      <c r="D139" s="44"/>
      <c r="E139" s="44"/>
      <c r="F139" s="44"/>
      <c r="G139" s="44"/>
      <c r="H139" s="44"/>
      <c r="I139" s="44"/>
      <c r="J139" s="81"/>
      <c r="K139" s="74"/>
      <c r="L139" s="69"/>
      <c r="M139" s="72"/>
      <c r="N139" s="45" t="str">
        <f ca="1">IF(N137="","",_xlfn.XLOOKUP(ROW()-2,カレンダー!$I:$I,カレンダー!$L:$L))</f>
        <v/>
      </c>
      <c r="O139" s="46" t="str">
        <f ca="1">IF(N137="","",_xlfn.XLOOKUP(ROW()-2,カレンダー!$I:$I,カレンダー!$M:$M))</f>
        <v/>
      </c>
      <c r="P139" s="46" t="str">
        <f ca="1">IF(N137="","",_xlfn.XLOOKUP(ROW()-2,カレンダー!$I:$I,カレンダー!$N:$N))</f>
        <v/>
      </c>
      <c r="Q139" s="47" t="str">
        <f ca="1">IF(N137="","",_xlfn.XLOOKUP(ROW()-2,カレンダー!$I:$I,カレンダー!$O:$O))</f>
        <v/>
      </c>
      <c r="R139" s="52"/>
      <c r="S139" s="53"/>
    </row>
    <row r="140" spans="2:19" s="7" customFormat="1" ht="18.75" hidden="1" customHeight="1" thickBot="1">
      <c r="B140" s="15" t="s">
        <v>1</v>
      </c>
      <c r="C140" s="36">
        <f>I137+1</f>
        <v>46412</v>
      </c>
      <c r="D140" s="36">
        <f>C140+1</f>
        <v>46413</v>
      </c>
      <c r="E140" s="36">
        <f t="shared" ref="E140:I140" si="165">D140+1</f>
        <v>46414</v>
      </c>
      <c r="F140" s="36">
        <f t="shared" si="165"/>
        <v>46415</v>
      </c>
      <c r="G140" s="36">
        <f t="shared" si="165"/>
        <v>46416</v>
      </c>
      <c r="H140" s="36">
        <f t="shared" si="165"/>
        <v>46417</v>
      </c>
      <c r="I140" s="36">
        <f t="shared" si="165"/>
        <v>46418</v>
      </c>
      <c r="J140" s="79"/>
      <c r="K140" s="73" t="str">
        <f>IF(COUNTIFS(C140:I140,"&gt;="&amp;$J$6,C140:I140,"&lt;="&amp;$J$7)=0,"",COUNTIFS(カレンダー!$A:$A,"&gt;="&amp;_xlfn.MINIFS(C140:I140,C140:I140,"&gt;="&amp;$J$6,C140:I140,"&lt;="&amp;$J$7),カレンダー!$A:$A,"&lt;="&amp;_xlfn.MAXIFS(C140:I140,C140:I140,"&gt;="&amp;$J$6,C140:I140,"&lt;="&amp;$J$7),カレンダー!$K:$K,"休"))</f>
        <v/>
      </c>
      <c r="L140" s="69" t="str">
        <f>IF(COUNTIFS(C140:I140,"&gt;="&amp;$J$6,C140:I140,"&lt;="&amp;$J$7)=0,"",COUNTIFS(カレンダー!$A:$A,"&gt;="&amp;_xlfn.MINIFS(C140:I140,C140:I140,"&gt;="&amp;$J$6,C140:I140,"&lt;="&amp;$J$7),カレンダー!$A:$A,"&lt;="&amp;_xlfn.MAXIFS(C140:I140,C140:I140,"&gt;="&amp;$J$6,C140:I140,"&lt;="&amp;$J$7),カレンダー!$C:$C,"*閉所*"))</f>
        <v/>
      </c>
      <c r="M140" s="70" t="str">
        <f t="shared" ref="M140" si="166">IF(K140="","",IF(L140&gt;=K140,"〇","×"))</f>
        <v/>
      </c>
      <c r="N140" s="82" t="str">
        <f ca="1">IF(COUNTIF(カレンダー!$I:$I,ROW())=0,"",_xlfn.XLOOKUP(ROW(),カレンダー!$I:$I,カレンダー!$J:$J))</f>
        <v/>
      </c>
      <c r="O140" s="83"/>
      <c r="P140" s="83"/>
      <c r="Q140" s="84"/>
      <c r="R140" s="51" t="str">
        <f t="shared" ref="R140" si="167">IF(K140="","",COUNTIFS(C140:I140,"&gt;="&amp;$J$6,C140:I140,"&lt;="&amp;$J$7,C141:I141,"&lt;&gt;対象外"))</f>
        <v/>
      </c>
      <c r="S140" s="53" t="str">
        <f t="shared" ref="S140" si="168">IF(K140="","",L140)</f>
        <v/>
      </c>
    </row>
    <row r="141" spans="2:19" s="7" customFormat="1" ht="26.25" hidden="1" customHeight="1" thickBot="1">
      <c r="B141" s="12" t="s">
        <v>45</v>
      </c>
      <c r="C141" s="42"/>
      <c r="D141" s="42"/>
      <c r="E141" s="42"/>
      <c r="F141" s="42"/>
      <c r="G141" s="42"/>
      <c r="H141" s="42"/>
      <c r="I141" s="42"/>
      <c r="J141" s="80"/>
      <c r="K141" s="74"/>
      <c r="L141" s="69"/>
      <c r="M141" s="71"/>
      <c r="N141" s="31" t="str">
        <f ca="1">IF(N140="","","閉所日")</f>
        <v/>
      </c>
      <c r="O141" s="7" t="str">
        <f ca="1">IF(N140="","","対象期間")</f>
        <v/>
      </c>
      <c r="P141" s="7" t="str">
        <f ca="1">IF(N140="","","土日数")</f>
        <v/>
      </c>
      <c r="Q141" s="34" t="str">
        <f ca="1">IF(N140="","","月単位の週休２日"&amp;CHAR(10)&amp;"実施有無")</f>
        <v/>
      </c>
      <c r="R141" s="52"/>
      <c r="S141" s="53"/>
    </row>
    <row r="142" spans="2:19" s="7" customFormat="1" ht="26.25" hidden="1" customHeight="1" thickBot="1">
      <c r="B142" s="17" t="s">
        <v>2</v>
      </c>
      <c r="C142" s="44"/>
      <c r="D142" s="44"/>
      <c r="E142" s="44"/>
      <c r="F142" s="44"/>
      <c r="G142" s="44"/>
      <c r="H142" s="44"/>
      <c r="I142" s="44"/>
      <c r="J142" s="81"/>
      <c r="K142" s="74"/>
      <c r="L142" s="69"/>
      <c r="M142" s="72"/>
      <c r="N142" s="45" t="str">
        <f ca="1">IF(N140="","",_xlfn.XLOOKUP(ROW()-2,カレンダー!$I:$I,カレンダー!$L:$L))</f>
        <v/>
      </c>
      <c r="O142" s="46" t="str">
        <f ca="1">IF(N140="","",_xlfn.XLOOKUP(ROW()-2,カレンダー!$I:$I,カレンダー!$M:$M))</f>
        <v/>
      </c>
      <c r="P142" s="46" t="str">
        <f ca="1">IF(N140="","",_xlfn.XLOOKUP(ROW()-2,カレンダー!$I:$I,カレンダー!$N:$N))</f>
        <v/>
      </c>
      <c r="Q142" s="47" t="str">
        <f ca="1">IF(N140="","",_xlfn.XLOOKUP(ROW()-2,カレンダー!$I:$I,カレンダー!$O:$O))</f>
        <v/>
      </c>
      <c r="R142" s="52"/>
      <c r="S142" s="53"/>
    </row>
    <row r="143" spans="2:19" s="7" customFormat="1" ht="18.75" hidden="1" customHeight="1" thickBot="1">
      <c r="B143" s="18" t="s">
        <v>1</v>
      </c>
      <c r="C143" s="36">
        <f>I140+1</f>
        <v>46419</v>
      </c>
      <c r="D143" s="36">
        <f>C143+1</f>
        <v>46420</v>
      </c>
      <c r="E143" s="36">
        <f t="shared" ref="E143:I143" si="169">D143+1</f>
        <v>46421</v>
      </c>
      <c r="F143" s="36">
        <f t="shared" si="169"/>
        <v>46422</v>
      </c>
      <c r="G143" s="36">
        <f t="shared" si="169"/>
        <v>46423</v>
      </c>
      <c r="H143" s="36">
        <f t="shared" si="169"/>
        <v>46424</v>
      </c>
      <c r="I143" s="36">
        <f t="shared" si="169"/>
        <v>46425</v>
      </c>
      <c r="J143" s="79"/>
      <c r="K143" s="73" t="str">
        <f>IF(COUNTIFS(C143:I143,"&gt;="&amp;$J$6,C143:I143,"&lt;="&amp;$J$7)=0,"",COUNTIFS(カレンダー!$A:$A,"&gt;="&amp;_xlfn.MINIFS(C143:I143,C143:I143,"&gt;="&amp;$J$6,C143:I143,"&lt;="&amp;$J$7),カレンダー!$A:$A,"&lt;="&amp;_xlfn.MAXIFS(C143:I143,C143:I143,"&gt;="&amp;$J$6,C143:I143,"&lt;="&amp;$J$7),カレンダー!$K:$K,"休"))</f>
        <v/>
      </c>
      <c r="L143" s="69" t="str">
        <f>IF(COUNTIFS(C143:I143,"&gt;="&amp;$J$6,C143:I143,"&lt;="&amp;$J$7)=0,"",COUNTIFS(カレンダー!$A:$A,"&gt;="&amp;_xlfn.MINIFS(C143:I143,C143:I143,"&gt;="&amp;$J$6,C143:I143,"&lt;="&amp;$J$7),カレンダー!$A:$A,"&lt;="&amp;_xlfn.MAXIFS(C143:I143,C143:I143,"&gt;="&amp;$J$6,C143:I143,"&lt;="&amp;$J$7),カレンダー!$C:$C,"*閉所*"))</f>
        <v/>
      </c>
      <c r="M143" s="70" t="str">
        <f t="shared" ref="M143" si="170">IF(K143="","",IF(L143&gt;=K143,"〇","×"))</f>
        <v/>
      </c>
      <c r="N143" s="82" t="str">
        <f ca="1">IF(COUNTIF(カレンダー!$I:$I,ROW())=0,"",_xlfn.XLOOKUP(ROW(),カレンダー!$I:$I,カレンダー!$J:$J))</f>
        <v/>
      </c>
      <c r="O143" s="83"/>
      <c r="P143" s="83"/>
      <c r="Q143" s="84"/>
      <c r="R143" s="51" t="str">
        <f t="shared" ref="R143" si="171">IF(K143="","",COUNTIFS(C143:I143,"&gt;="&amp;$J$6,C143:I143,"&lt;="&amp;$J$7,C144:I144,"&lt;&gt;対象外"))</f>
        <v/>
      </c>
      <c r="S143" s="53" t="str">
        <f t="shared" ref="S143" si="172">IF(K143="","",L143)</f>
        <v/>
      </c>
    </row>
    <row r="144" spans="2:19" s="7" customFormat="1" ht="26.25" hidden="1" customHeight="1" thickBot="1">
      <c r="B144" s="12" t="s">
        <v>45</v>
      </c>
      <c r="C144" s="42"/>
      <c r="D144" s="42"/>
      <c r="E144" s="42"/>
      <c r="F144" s="42"/>
      <c r="G144" s="42"/>
      <c r="H144" s="42"/>
      <c r="I144" s="42"/>
      <c r="J144" s="80"/>
      <c r="K144" s="74"/>
      <c r="L144" s="69"/>
      <c r="M144" s="71"/>
      <c r="N144" s="31" t="str">
        <f ca="1">IF(N143="","","閉所日")</f>
        <v/>
      </c>
      <c r="O144" s="7" t="str">
        <f ca="1">IF(N143="","","対象期間")</f>
        <v/>
      </c>
      <c r="P144" s="7" t="str">
        <f ca="1">IF(N143="","","土日数")</f>
        <v/>
      </c>
      <c r="Q144" s="34" t="str">
        <f ca="1">IF(N143="","","月単位の週休２日"&amp;CHAR(10)&amp;"実施有無")</f>
        <v/>
      </c>
      <c r="R144" s="52"/>
      <c r="S144" s="53"/>
    </row>
    <row r="145" spans="2:19" s="7" customFormat="1" ht="26.25" hidden="1" customHeight="1" thickBot="1">
      <c r="B145" s="17" t="s">
        <v>2</v>
      </c>
      <c r="C145" s="44"/>
      <c r="D145" s="44"/>
      <c r="E145" s="44"/>
      <c r="F145" s="44"/>
      <c r="G145" s="44"/>
      <c r="H145" s="44"/>
      <c r="I145" s="44"/>
      <c r="J145" s="81"/>
      <c r="K145" s="74"/>
      <c r="L145" s="69"/>
      <c r="M145" s="72"/>
      <c r="N145" s="45" t="str">
        <f ca="1">IF(N143="","",_xlfn.XLOOKUP(ROW()-2,カレンダー!$I:$I,カレンダー!$L:$L))</f>
        <v/>
      </c>
      <c r="O145" s="46" t="str">
        <f ca="1">IF(N143="","",_xlfn.XLOOKUP(ROW()-2,カレンダー!$I:$I,カレンダー!$M:$M))</f>
        <v/>
      </c>
      <c r="P145" s="46" t="str">
        <f ca="1">IF(N143="","",_xlfn.XLOOKUP(ROW()-2,カレンダー!$I:$I,カレンダー!$N:$N))</f>
        <v/>
      </c>
      <c r="Q145" s="47" t="str">
        <f ca="1">IF(N143="","",_xlfn.XLOOKUP(ROW()-2,カレンダー!$I:$I,カレンダー!$O:$O))</f>
        <v/>
      </c>
      <c r="R145" s="52"/>
      <c r="S145" s="53"/>
    </row>
    <row r="146" spans="2:19" s="7" customFormat="1" ht="18.75" hidden="1" customHeight="1" thickBot="1">
      <c r="B146" s="15" t="s">
        <v>1</v>
      </c>
      <c r="C146" s="36">
        <f>I143+1</f>
        <v>46426</v>
      </c>
      <c r="D146" s="36">
        <f>C146+1</f>
        <v>46427</v>
      </c>
      <c r="E146" s="36">
        <f t="shared" ref="E146:I146" si="173">D146+1</f>
        <v>46428</v>
      </c>
      <c r="F146" s="36">
        <f t="shared" si="173"/>
        <v>46429</v>
      </c>
      <c r="G146" s="36">
        <f t="shared" si="173"/>
        <v>46430</v>
      </c>
      <c r="H146" s="36">
        <f t="shared" si="173"/>
        <v>46431</v>
      </c>
      <c r="I146" s="36">
        <f t="shared" si="173"/>
        <v>46432</v>
      </c>
      <c r="J146" s="79"/>
      <c r="K146" s="73" t="str">
        <f>IF(COUNTIFS(C146:I146,"&gt;="&amp;$J$6,C146:I146,"&lt;="&amp;$J$7)=0,"",COUNTIFS(カレンダー!$A:$A,"&gt;="&amp;_xlfn.MINIFS(C146:I146,C146:I146,"&gt;="&amp;$J$6,C146:I146,"&lt;="&amp;$J$7),カレンダー!$A:$A,"&lt;="&amp;_xlfn.MAXIFS(C146:I146,C146:I146,"&gt;="&amp;$J$6,C146:I146,"&lt;="&amp;$J$7),カレンダー!$K:$K,"休"))</f>
        <v/>
      </c>
      <c r="L146" s="69" t="str">
        <f>IF(COUNTIFS(C146:I146,"&gt;="&amp;$J$6,C146:I146,"&lt;="&amp;$J$7)=0,"",COUNTIFS(カレンダー!$A:$A,"&gt;="&amp;_xlfn.MINIFS(C146:I146,C146:I146,"&gt;="&amp;$J$6,C146:I146,"&lt;="&amp;$J$7),カレンダー!$A:$A,"&lt;="&amp;_xlfn.MAXIFS(C146:I146,C146:I146,"&gt;="&amp;$J$6,C146:I146,"&lt;="&amp;$J$7),カレンダー!$C:$C,"*閉所*"))</f>
        <v/>
      </c>
      <c r="M146" s="70" t="str">
        <f t="shared" ref="M146" si="174">IF(K146="","",IF(L146&gt;=K146,"〇","×"))</f>
        <v/>
      </c>
      <c r="N146" s="82" t="str">
        <f ca="1">IF(COUNTIF(カレンダー!$I:$I,ROW())=0,"",_xlfn.XLOOKUP(ROW(),カレンダー!$I:$I,カレンダー!$J:$J))</f>
        <v/>
      </c>
      <c r="O146" s="83"/>
      <c r="P146" s="83"/>
      <c r="Q146" s="84"/>
      <c r="R146" s="51" t="str">
        <f t="shared" ref="R146" si="175">IF(K146="","",COUNTIFS(C146:I146,"&gt;="&amp;$J$6,C146:I146,"&lt;="&amp;$J$7,C147:I147,"&lt;&gt;対象外"))</f>
        <v/>
      </c>
      <c r="S146" s="53" t="str">
        <f t="shared" ref="S146" si="176">IF(K146="","",L146)</f>
        <v/>
      </c>
    </row>
    <row r="147" spans="2:19" s="7" customFormat="1" ht="26.25" hidden="1" customHeight="1" thickBot="1">
      <c r="B147" s="12" t="s">
        <v>45</v>
      </c>
      <c r="C147" s="42"/>
      <c r="D147" s="42"/>
      <c r="E147" s="42"/>
      <c r="F147" s="42"/>
      <c r="G147" s="42"/>
      <c r="H147" s="42"/>
      <c r="I147" s="42"/>
      <c r="J147" s="80"/>
      <c r="K147" s="74"/>
      <c r="L147" s="69"/>
      <c r="M147" s="71"/>
      <c r="N147" s="31" t="str">
        <f ca="1">IF(N146="","","閉所日")</f>
        <v/>
      </c>
      <c r="O147" s="7" t="str">
        <f ca="1">IF(N146="","","対象期間")</f>
        <v/>
      </c>
      <c r="P147" s="7" t="str">
        <f ca="1">IF(N146="","","土日数")</f>
        <v/>
      </c>
      <c r="Q147" s="34" t="str">
        <f ca="1">IF(N146="","","月単位の週休２日"&amp;CHAR(10)&amp;"実施有無")</f>
        <v/>
      </c>
      <c r="R147" s="52"/>
      <c r="S147" s="53"/>
    </row>
    <row r="148" spans="2:19" s="7" customFormat="1" ht="26.25" hidden="1" customHeight="1" thickBot="1">
      <c r="B148" s="17" t="s">
        <v>2</v>
      </c>
      <c r="C148" s="44"/>
      <c r="D148" s="44"/>
      <c r="E148" s="44"/>
      <c r="F148" s="44"/>
      <c r="G148" s="44"/>
      <c r="H148" s="44"/>
      <c r="I148" s="44"/>
      <c r="J148" s="81"/>
      <c r="K148" s="74"/>
      <c r="L148" s="69"/>
      <c r="M148" s="72"/>
      <c r="N148" s="45" t="str">
        <f ca="1">IF(N146="","",_xlfn.XLOOKUP(ROW()-2,カレンダー!$I:$I,カレンダー!$L:$L))</f>
        <v/>
      </c>
      <c r="O148" s="46" t="str">
        <f ca="1">IF(N146="","",_xlfn.XLOOKUP(ROW()-2,カレンダー!$I:$I,カレンダー!$M:$M))</f>
        <v/>
      </c>
      <c r="P148" s="46" t="str">
        <f ca="1">IF(N146="","",_xlfn.XLOOKUP(ROW()-2,カレンダー!$I:$I,カレンダー!$N:$N))</f>
        <v/>
      </c>
      <c r="Q148" s="47" t="str">
        <f ca="1">IF(N146="","",_xlfn.XLOOKUP(ROW()-2,カレンダー!$I:$I,カレンダー!$O:$O))</f>
        <v/>
      </c>
      <c r="R148" s="52"/>
      <c r="S148" s="53"/>
    </row>
    <row r="149" spans="2:19" s="7" customFormat="1" ht="18.75" hidden="1" customHeight="1" thickBot="1">
      <c r="B149" s="18" t="s">
        <v>13</v>
      </c>
      <c r="C149" s="36">
        <f>I146+1</f>
        <v>46433</v>
      </c>
      <c r="D149" s="36">
        <f>C149+1</f>
        <v>46434</v>
      </c>
      <c r="E149" s="36">
        <f t="shared" ref="E149:I149" si="177">D149+1</f>
        <v>46435</v>
      </c>
      <c r="F149" s="36">
        <f t="shared" si="177"/>
        <v>46436</v>
      </c>
      <c r="G149" s="36">
        <f t="shared" si="177"/>
        <v>46437</v>
      </c>
      <c r="H149" s="36">
        <f t="shared" si="177"/>
        <v>46438</v>
      </c>
      <c r="I149" s="36">
        <f t="shared" si="177"/>
        <v>46439</v>
      </c>
      <c r="J149" s="86"/>
      <c r="K149" s="73" t="str">
        <f>IF(COUNTIFS(C149:I149,"&gt;="&amp;$J$6,C149:I149,"&lt;="&amp;$J$7)=0,"",COUNTIFS(カレンダー!$A:$A,"&gt;="&amp;_xlfn.MINIFS(C149:I149,C149:I149,"&gt;="&amp;$J$6,C149:I149,"&lt;="&amp;$J$7),カレンダー!$A:$A,"&lt;="&amp;_xlfn.MAXIFS(C149:I149,C149:I149,"&gt;="&amp;$J$6,C149:I149,"&lt;="&amp;$J$7),カレンダー!$K:$K,"休"))</f>
        <v/>
      </c>
      <c r="L149" s="69" t="str">
        <f>IF(COUNTIFS(C149:I149,"&gt;="&amp;$J$6,C149:I149,"&lt;="&amp;$J$7)=0,"",COUNTIFS(カレンダー!$A:$A,"&gt;="&amp;_xlfn.MINIFS(C149:I149,C149:I149,"&gt;="&amp;$J$6,C149:I149,"&lt;="&amp;$J$7),カレンダー!$A:$A,"&lt;="&amp;_xlfn.MAXIFS(C149:I149,C149:I149,"&gt;="&amp;$J$6,C149:I149,"&lt;="&amp;$J$7),カレンダー!$C:$C,"*閉所*"))</f>
        <v/>
      </c>
      <c r="M149" s="70" t="str">
        <f t="shared" ref="M149" si="178">IF(K149="","",IF(L149&gt;=K149,"〇","×"))</f>
        <v/>
      </c>
      <c r="N149" s="82" t="str">
        <f ca="1">IF(COUNTIF(カレンダー!$I:$I,ROW())=0,"",_xlfn.XLOOKUP(ROW(),カレンダー!$I:$I,カレンダー!$J:$J))</f>
        <v/>
      </c>
      <c r="O149" s="83"/>
      <c r="P149" s="83"/>
      <c r="Q149" s="84"/>
      <c r="R149" s="51" t="str">
        <f t="shared" ref="R149" si="179">IF(K149="","",COUNTIFS(C149:I149,"&gt;="&amp;$J$6,C149:I149,"&lt;="&amp;$J$7,C150:I150,"&lt;&gt;対象外"))</f>
        <v/>
      </c>
      <c r="S149" s="53" t="str">
        <f t="shared" ref="S149" si="180">IF(K149="","",L149)</f>
        <v/>
      </c>
    </row>
    <row r="150" spans="2:19" s="7" customFormat="1" ht="26.25" hidden="1" customHeight="1" thickBot="1">
      <c r="B150" s="12" t="s">
        <v>45</v>
      </c>
      <c r="C150" s="42"/>
      <c r="D150" s="42"/>
      <c r="E150" s="42"/>
      <c r="F150" s="42"/>
      <c r="G150" s="42"/>
      <c r="H150" s="42"/>
      <c r="I150" s="42"/>
      <c r="J150" s="87"/>
      <c r="K150" s="74"/>
      <c r="L150" s="69"/>
      <c r="M150" s="71"/>
      <c r="N150" s="31" t="str">
        <f ca="1">IF(N149="","","閉所日")</f>
        <v/>
      </c>
      <c r="O150" s="7" t="str">
        <f ca="1">IF(N149="","","対象期間")</f>
        <v/>
      </c>
      <c r="P150" s="7" t="str">
        <f ca="1">IF(N149="","","土日数")</f>
        <v/>
      </c>
      <c r="Q150" s="34" t="str">
        <f ca="1">IF(N149="","","月単位の週休２日"&amp;CHAR(10)&amp;"実施有無")</f>
        <v/>
      </c>
      <c r="R150" s="52"/>
      <c r="S150" s="53"/>
    </row>
    <row r="151" spans="2:19" s="7" customFormat="1" ht="26.25" hidden="1" customHeight="1" thickBot="1">
      <c r="B151" s="17" t="s">
        <v>2</v>
      </c>
      <c r="C151" s="44"/>
      <c r="D151" s="44"/>
      <c r="E151" s="44"/>
      <c r="F151" s="44"/>
      <c r="G151" s="44"/>
      <c r="H151" s="44"/>
      <c r="I151" s="44"/>
      <c r="J151" s="88"/>
      <c r="K151" s="74"/>
      <c r="L151" s="69"/>
      <c r="M151" s="72"/>
      <c r="N151" s="45" t="str">
        <f ca="1">IF(N149="","",_xlfn.XLOOKUP(ROW()-2,カレンダー!$I:$I,カレンダー!$L:$L))</f>
        <v/>
      </c>
      <c r="O151" s="46" t="str">
        <f ca="1">IF(N149="","",_xlfn.XLOOKUP(ROW()-2,カレンダー!$I:$I,カレンダー!$M:$M))</f>
        <v/>
      </c>
      <c r="P151" s="46" t="str">
        <f ca="1">IF(N149="","",_xlfn.XLOOKUP(ROW()-2,カレンダー!$I:$I,カレンダー!$N:$N))</f>
        <v/>
      </c>
      <c r="Q151" s="47" t="str">
        <f ca="1">IF(N149="","",_xlfn.XLOOKUP(ROW()-2,カレンダー!$I:$I,カレンダー!$O:$O))</f>
        <v/>
      </c>
      <c r="R151" s="52"/>
      <c r="S151" s="53"/>
    </row>
    <row r="152" spans="2:19" s="7" customFormat="1" ht="18.75" hidden="1" customHeight="1" thickBot="1">
      <c r="B152" s="15" t="s">
        <v>1</v>
      </c>
      <c r="C152" s="39">
        <f>I149+1</f>
        <v>46440</v>
      </c>
      <c r="D152" s="39">
        <f>C152+1</f>
        <v>46441</v>
      </c>
      <c r="E152" s="39">
        <f t="shared" ref="E152:I152" si="181">D152+1</f>
        <v>46442</v>
      </c>
      <c r="F152" s="39">
        <f t="shared" si="181"/>
        <v>46443</v>
      </c>
      <c r="G152" s="39">
        <f t="shared" si="181"/>
        <v>46444</v>
      </c>
      <c r="H152" s="39">
        <f t="shared" si="181"/>
        <v>46445</v>
      </c>
      <c r="I152" s="39">
        <f t="shared" si="181"/>
        <v>46446</v>
      </c>
      <c r="J152" s="79"/>
      <c r="K152" s="73" t="str">
        <f>IF(COUNTIFS(C152:I152,"&gt;="&amp;$J$6,C152:I152,"&lt;="&amp;$J$7)=0,"",COUNTIFS(カレンダー!$A:$A,"&gt;="&amp;_xlfn.MINIFS(C152:I152,C152:I152,"&gt;="&amp;$J$6,C152:I152,"&lt;="&amp;$J$7),カレンダー!$A:$A,"&lt;="&amp;_xlfn.MAXIFS(C152:I152,C152:I152,"&gt;="&amp;$J$6,C152:I152,"&lt;="&amp;$J$7),カレンダー!$K:$K,"休"))</f>
        <v/>
      </c>
      <c r="L152" s="69" t="str">
        <f>IF(COUNTIFS(C152:I152,"&gt;="&amp;$J$6,C152:I152,"&lt;="&amp;$J$7)=0,"",COUNTIFS(カレンダー!$A:$A,"&gt;="&amp;_xlfn.MINIFS(C152:I152,C152:I152,"&gt;="&amp;$J$6,C152:I152,"&lt;="&amp;$J$7),カレンダー!$A:$A,"&lt;="&amp;_xlfn.MAXIFS(C152:I152,C152:I152,"&gt;="&amp;$J$6,C152:I152,"&lt;="&amp;$J$7),カレンダー!$C:$C,"*閉所*"))</f>
        <v/>
      </c>
      <c r="M152" s="70" t="str">
        <f t="shared" ref="M152" si="182">IF(K152="","",IF(L152&gt;=K152,"〇","×"))</f>
        <v/>
      </c>
      <c r="N152" s="82" t="str">
        <f ca="1">IF(COUNTIF(カレンダー!$I:$I,ROW())=0,"",_xlfn.XLOOKUP(ROW(),カレンダー!$I:$I,カレンダー!$J:$J))</f>
        <v/>
      </c>
      <c r="O152" s="83"/>
      <c r="P152" s="83"/>
      <c r="Q152" s="84"/>
      <c r="R152" s="51" t="str">
        <f t="shared" ref="R152" si="183">IF(K152="","",COUNTIFS(C152:I152,"&gt;="&amp;$J$6,C152:I152,"&lt;="&amp;$J$7,C153:I153,"&lt;&gt;対象外"))</f>
        <v/>
      </c>
      <c r="S152" s="53" t="str">
        <f t="shared" ref="S152" si="184">IF(K152="","",L152)</f>
        <v/>
      </c>
    </row>
    <row r="153" spans="2:19" s="7" customFormat="1" ht="26.25" hidden="1" customHeight="1" thickBot="1">
      <c r="B153" s="12" t="s">
        <v>45</v>
      </c>
      <c r="C153" s="42"/>
      <c r="D153" s="42"/>
      <c r="E153" s="42"/>
      <c r="F153" s="42"/>
      <c r="G153" s="42"/>
      <c r="H153" s="42"/>
      <c r="I153" s="42"/>
      <c r="J153" s="80"/>
      <c r="K153" s="74"/>
      <c r="L153" s="69"/>
      <c r="M153" s="71"/>
      <c r="N153" s="31" t="str">
        <f ca="1">IF(N152="","","閉所日")</f>
        <v/>
      </c>
      <c r="O153" s="7" t="str">
        <f ca="1">IF(N152="","","対象期間")</f>
        <v/>
      </c>
      <c r="P153" s="7" t="str">
        <f ca="1">IF(N152="","","土日数")</f>
        <v/>
      </c>
      <c r="Q153" s="34" t="str">
        <f ca="1">IF(N152="","","月単位の週休２日"&amp;CHAR(10)&amp;"実施有無")</f>
        <v/>
      </c>
      <c r="R153" s="52"/>
      <c r="S153" s="53"/>
    </row>
    <row r="154" spans="2:19" s="7" customFormat="1" ht="26.25" hidden="1" customHeight="1" thickBot="1">
      <c r="B154" s="17" t="s">
        <v>2</v>
      </c>
      <c r="C154" s="44"/>
      <c r="D154" s="44"/>
      <c r="E154" s="44"/>
      <c r="F154" s="44"/>
      <c r="G154" s="44"/>
      <c r="H154" s="44"/>
      <c r="I154" s="44"/>
      <c r="J154" s="81"/>
      <c r="K154" s="74"/>
      <c r="L154" s="69"/>
      <c r="M154" s="72"/>
      <c r="N154" s="45" t="str">
        <f ca="1">IF(N152="","",_xlfn.XLOOKUP(ROW()-2,カレンダー!$I:$I,カレンダー!$L:$L))</f>
        <v/>
      </c>
      <c r="O154" s="46" t="str">
        <f ca="1">IF(N152="","",_xlfn.XLOOKUP(ROW()-2,カレンダー!$I:$I,カレンダー!$M:$M))</f>
        <v/>
      </c>
      <c r="P154" s="46" t="str">
        <f ca="1">IF(N152="","",_xlfn.XLOOKUP(ROW()-2,カレンダー!$I:$I,カレンダー!$N:$N))</f>
        <v/>
      </c>
      <c r="Q154" s="47" t="str">
        <f ca="1">IF(N152="","",_xlfn.XLOOKUP(ROW()-2,カレンダー!$I:$I,カレンダー!$O:$O))</f>
        <v/>
      </c>
      <c r="R154" s="52"/>
      <c r="S154" s="53"/>
    </row>
    <row r="155" spans="2:19" s="7" customFormat="1" ht="18.75" hidden="1" customHeight="1" thickBot="1">
      <c r="B155" s="18" t="s">
        <v>1</v>
      </c>
      <c r="C155" s="36">
        <f>I152+1</f>
        <v>46447</v>
      </c>
      <c r="D155" s="36">
        <f>C155+1</f>
        <v>46448</v>
      </c>
      <c r="E155" s="36">
        <f t="shared" ref="E155:I155" si="185">D155+1</f>
        <v>46449</v>
      </c>
      <c r="F155" s="36">
        <f t="shared" si="185"/>
        <v>46450</v>
      </c>
      <c r="G155" s="36">
        <f t="shared" si="185"/>
        <v>46451</v>
      </c>
      <c r="H155" s="36">
        <f t="shared" si="185"/>
        <v>46452</v>
      </c>
      <c r="I155" s="36">
        <f t="shared" si="185"/>
        <v>46453</v>
      </c>
      <c r="J155" s="79"/>
      <c r="K155" s="73" t="str">
        <f>IF(COUNTIFS(C155:I155,"&gt;="&amp;$J$6,C155:I155,"&lt;="&amp;$J$7)=0,"",COUNTIFS(カレンダー!$A:$A,"&gt;="&amp;_xlfn.MINIFS(C155:I155,C155:I155,"&gt;="&amp;$J$6,C155:I155,"&lt;="&amp;$J$7),カレンダー!$A:$A,"&lt;="&amp;_xlfn.MAXIFS(C155:I155,C155:I155,"&gt;="&amp;$J$6,C155:I155,"&lt;="&amp;$J$7),カレンダー!$K:$K,"休"))</f>
        <v/>
      </c>
      <c r="L155" s="69" t="str">
        <f>IF(COUNTIFS(C155:I155,"&gt;="&amp;$J$6,C155:I155,"&lt;="&amp;$J$7)=0,"",COUNTIFS(カレンダー!$A:$A,"&gt;="&amp;_xlfn.MINIFS(C155:I155,C155:I155,"&gt;="&amp;$J$6,C155:I155,"&lt;="&amp;$J$7),カレンダー!$A:$A,"&lt;="&amp;_xlfn.MAXIFS(C155:I155,C155:I155,"&gt;="&amp;$J$6,C155:I155,"&lt;="&amp;$J$7),カレンダー!$C:$C,"*閉所*"))</f>
        <v/>
      </c>
      <c r="M155" s="70" t="str">
        <f t="shared" ref="M155" si="186">IF(K155="","",IF(L155&gt;=K155,"〇","×"))</f>
        <v/>
      </c>
      <c r="N155" s="82" t="str">
        <f ca="1">IF(COUNTIF(カレンダー!$I:$I,ROW())=0,"",_xlfn.XLOOKUP(ROW(),カレンダー!$I:$I,カレンダー!$J:$J))</f>
        <v/>
      </c>
      <c r="O155" s="83"/>
      <c r="P155" s="83"/>
      <c r="Q155" s="84"/>
      <c r="R155" s="51" t="str">
        <f t="shared" ref="R155" si="187">IF(K155="","",COUNTIFS(C155:I155,"&gt;="&amp;$J$6,C155:I155,"&lt;="&amp;$J$7,C156:I156,"&lt;&gt;対象外"))</f>
        <v/>
      </c>
      <c r="S155" s="53" t="str">
        <f t="shared" ref="S155" si="188">IF(K155="","",L155)</f>
        <v/>
      </c>
    </row>
    <row r="156" spans="2:19" s="7" customFormat="1" ht="26.25" hidden="1" customHeight="1" thickBot="1">
      <c r="B156" s="12" t="s">
        <v>45</v>
      </c>
      <c r="C156" s="42"/>
      <c r="D156" s="42"/>
      <c r="E156" s="42"/>
      <c r="F156" s="42"/>
      <c r="G156" s="42"/>
      <c r="H156" s="42"/>
      <c r="I156" s="42"/>
      <c r="J156" s="80"/>
      <c r="K156" s="74"/>
      <c r="L156" s="69"/>
      <c r="M156" s="71"/>
      <c r="N156" s="31" t="str">
        <f ca="1">IF(N155="","","閉所日")</f>
        <v/>
      </c>
      <c r="O156" s="7" t="str">
        <f ca="1">IF(N155="","","対象期間")</f>
        <v/>
      </c>
      <c r="P156" s="7" t="str">
        <f ca="1">IF(N155="","","土日数")</f>
        <v/>
      </c>
      <c r="Q156" s="34" t="str">
        <f ca="1">IF(N155="","","月単位の週休２日"&amp;CHAR(10)&amp;"実施有無")</f>
        <v/>
      </c>
      <c r="R156" s="52"/>
      <c r="S156" s="53"/>
    </row>
    <row r="157" spans="2:19" s="7" customFormat="1" ht="26.25" hidden="1" customHeight="1" thickBot="1">
      <c r="B157" s="17" t="s">
        <v>2</v>
      </c>
      <c r="C157" s="44"/>
      <c r="D157" s="44"/>
      <c r="E157" s="44"/>
      <c r="F157" s="44"/>
      <c r="G157" s="44"/>
      <c r="H157" s="44"/>
      <c r="I157" s="44"/>
      <c r="J157" s="81"/>
      <c r="K157" s="74"/>
      <c r="L157" s="69"/>
      <c r="M157" s="72"/>
      <c r="N157" s="45" t="str">
        <f ca="1">IF(N155="","",_xlfn.XLOOKUP(ROW()-2,カレンダー!$I:$I,カレンダー!$L:$L))</f>
        <v/>
      </c>
      <c r="O157" s="46" t="str">
        <f ca="1">IF(N155="","",_xlfn.XLOOKUP(ROW()-2,カレンダー!$I:$I,カレンダー!$M:$M))</f>
        <v/>
      </c>
      <c r="P157" s="46" t="str">
        <f ca="1">IF(N155="","",_xlfn.XLOOKUP(ROW()-2,カレンダー!$I:$I,カレンダー!$N:$N))</f>
        <v/>
      </c>
      <c r="Q157" s="47" t="str">
        <f ca="1">IF(N155="","",_xlfn.XLOOKUP(ROW()-2,カレンダー!$I:$I,カレンダー!$O:$O))</f>
        <v/>
      </c>
      <c r="R157" s="52"/>
      <c r="S157" s="53"/>
    </row>
    <row r="158" spans="2:19" s="7" customFormat="1" ht="18.75" hidden="1" customHeight="1" thickBot="1">
      <c r="B158" s="15" t="s">
        <v>1</v>
      </c>
      <c r="C158" s="36">
        <f>I155+1</f>
        <v>46454</v>
      </c>
      <c r="D158" s="36">
        <f>C158+1</f>
        <v>46455</v>
      </c>
      <c r="E158" s="36">
        <f t="shared" ref="E158:I158" si="189">D158+1</f>
        <v>46456</v>
      </c>
      <c r="F158" s="36">
        <f t="shared" si="189"/>
        <v>46457</v>
      </c>
      <c r="G158" s="36">
        <f t="shared" si="189"/>
        <v>46458</v>
      </c>
      <c r="H158" s="36">
        <f t="shared" si="189"/>
        <v>46459</v>
      </c>
      <c r="I158" s="36">
        <f t="shared" si="189"/>
        <v>46460</v>
      </c>
      <c r="J158" s="79"/>
      <c r="K158" s="73" t="str">
        <f>IF(COUNTIFS(C158:I158,"&gt;="&amp;$J$6,C158:I158,"&lt;="&amp;$J$7)=0,"",COUNTIFS(カレンダー!$A:$A,"&gt;="&amp;_xlfn.MINIFS(C158:I158,C158:I158,"&gt;="&amp;$J$6,C158:I158,"&lt;="&amp;$J$7),カレンダー!$A:$A,"&lt;="&amp;_xlfn.MAXIFS(C158:I158,C158:I158,"&gt;="&amp;$J$6,C158:I158,"&lt;="&amp;$J$7),カレンダー!$K:$K,"休"))</f>
        <v/>
      </c>
      <c r="L158" s="69" t="str">
        <f>IF(COUNTIFS(C158:I158,"&gt;="&amp;$J$6,C158:I158,"&lt;="&amp;$J$7)=0,"",COUNTIFS(カレンダー!$A:$A,"&gt;="&amp;_xlfn.MINIFS(C158:I158,C158:I158,"&gt;="&amp;$J$6,C158:I158,"&lt;="&amp;$J$7),カレンダー!$A:$A,"&lt;="&amp;_xlfn.MAXIFS(C158:I158,C158:I158,"&gt;="&amp;$J$6,C158:I158,"&lt;="&amp;$J$7),カレンダー!$C:$C,"*閉所*"))</f>
        <v/>
      </c>
      <c r="M158" s="70" t="str">
        <f t="shared" ref="M158" si="190">IF(K158="","",IF(L158&gt;=K158,"〇","×"))</f>
        <v/>
      </c>
      <c r="N158" s="82" t="str">
        <f ca="1">IF(COUNTIF(カレンダー!$I:$I,ROW())=0,"",_xlfn.XLOOKUP(ROW(),カレンダー!$I:$I,カレンダー!$J:$J))</f>
        <v/>
      </c>
      <c r="O158" s="83"/>
      <c r="P158" s="83"/>
      <c r="Q158" s="84"/>
      <c r="R158" s="51" t="str">
        <f t="shared" ref="R158" si="191">IF(K158="","",COUNTIFS(C158:I158,"&gt;="&amp;$J$6,C158:I158,"&lt;="&amp;$J$7,C159:I159,"&lt;&gt;対象外"))</f>
        <v/>
      </c>
      <c r="S158" s="53" t="str">
        <f t="shared" ref="S158" si="192">IF(K158="","",L158)</f>
        <v/>
      </c>
    </row>
    <row r="159" spans="2:19" s="7" customFormat="1" ht="26.25" hidden="1" customHeight="1" thickBot="1">
      <c r="B159" s="12" t="s">
        <v>45</v>
      </c>
      <c r="C159" s="42"/>
      <c r="D159" s="42"/>
      <c r="E159" s="42"/>
      <c r="F159" s="42"/>
      <c r="G159" s="42"/>
      <c r="H159" s="42"/>
      <c r="I159" s="42"/>
      <c r="J159" s="80"/>
      <c r="K159" s="74"/>
      <c r="L159" s="69"/>
      <c r="M159" s="71"/>
      <c r="N159" s="31" t="str">
        <f ca="1">IF(N158="","","閉所日")</f>
        <v/>
      </c>
      <c r="O159" s="7" t="str">
        <f ca="1">IF(N158="","","対象期間")</f>
        <v/>
      </c>
      <c r="P159" s="7" t="str">
        <f ca="1">IF(N158="","","土日数")</f>
        <v/>
      </c>
      <c r="Q159" s="34" t="str">
        <f ca="1">IF(N158="","","月単位の週休２日"&amp;CHAR(10)&amp;"実施有無")</f>
        <v/>
      </c>
      <c r="R159" s="52"/>
      <c r="S159" s="53"/>
    </row>
    <row r="160" spans="2:19" s="7" customFormat="1" ht="26.25" hidden="1" customHeight="1" thickBot="1">
      <c r="B160" s="17" t="s">
        <v>2</v>
      </c>
      <c r="C160" s="44"/>
      <c r="D160" s="44"/>
      <c r="E160" s="44"/>
      <c r="F160" s="44"/>
      <c r="G160" s="44"/>
      <c r="H160" s="44"/>
      <c r="I160" s="44"/>
      <c r="J160" s="81"/>
      <c r="K160" s="74"/>
      <c r="L160" s="69"/>
      <c r="M160" s="72"/>
      <c r="N160" s="45" t="str">
        <f ca="1">IF(N158="","",_xlfn.XLOOKUP(ROW()-2,カレンダー!$I:$I,カレンダー!$L:$L))</f>
        <v/>
      </c>
      <c r="O160" s="46" t="str">
        <f ca="1">IF(N158="","",_xlfn.XLOOKUP(ROW()-2,カレンダー!$I:$I,カレンダー!$M:$M))</f>
        <v/>
      </c>
      <c r="P160" s="46" t="str">
        <f ca="1">IF(N158="","",_xlfn.XLOOKUP(ROW()-2,カレンダー!$I:$I,カレンダー!$N:$N))</f>
        <v/>
      </c>
      <c r="Q160" s="47" t="str">
        <f ca="1">IF(N158="","",_xlfn.XLOOKUP(ROW()-2,カレンダー!$I:$I,カレンダー!$O:$O))</f>
        <v/>
      </c>
      <c r="R160" s="52"/>
      <c r="S160" s="53"/>
    </row>
    <row r="161" spans="2:19" s="7" customFormat="1" ht="18.75" hidden="1" customHeight="1" thickBot="1">
      <c r="B161" s="18" t="s">
        <v>1</v>
      </c>
      <c r="C161" s="36">
        <f>I158+1</f>
        <v>46461</v>
      </c>
      <c r="D161" s="36">
        <f>C161+1</f>
        <v>46462</v>
      </c>
      <c r="E161" s="36">
        <f t="shared" ref="E161:I161" si="193">D161+1</f>
        <v>46463</v>
      </c>
      <c r="F161" s="36">
        <f t="shared" si="193"/>
        <v>46464</v>
      </c>
      <c r="G161" s="36">
        <f t="shared" si="193"/>
        <v>46465</v>
      </c>
      <c r="H161" s="36">
        <f t="shared" si="193"/>
        <v>46466</v>
      </c>
      <c r="I161" s="36">
        <f t="shared" si="193"/>
        <v>46467</v>
      </c>
      <c r="J161" s="79"/>
      <c r="K161" s="73" t="str">
        <f>IF(COUNTIFS(C161:I161,"&gt;="&amp;$J$6,C161:I161,"&lt;="&amp;$J$7)=0,"",COUNTIFS(カレンダー!$A:$A,"&gt;="&amp;_xlfn.MINIFS(C161:I161,C161:I161,"&gt;="&amp;$J$6,C161:I161,"&lt;="&amp;$J$7),カレンダー!$A:$A,"&lt;="&amp;_xlfn.MAXIFS(C161:I161,C161:I161,"&gt;="&amp;$J$6,C161:I161,"&lt;="&amp;$J$7),カレンダー!$K:$K,"休"))</f>
        <v/>
      </c>
      <c r="L161" s="69" t="str">
        <f>IF(COUNTIFS(C161:I161,"&gt;="&amp;$J$6,C161:I161,"&lt;="&amp;$J$7)=0,"",COUNTIFS(カレンダー!$A:$A,"&gt;="&amp;_xlfn.MINIFS(C161:I161,C161:I161,"&gt;="&amp;$J$6,C161:I161,"&lt;="&amp;$J$7),カレンダー!$A:$A,"&lt;="&amp;_xlfn.MAXIFS(C161:I161,C161:I161,"&gt;="&amp;$J$6,C161:I161,"&lt;="&amp;$J$7),カレンダー!$C:$C,"*閉所*"))</f>
        <v/>
      </c>
      <c r="M161" s="70" t="str">
        <f t="shared" ref="M161" si="194">IF(K161="","",IF(L161&gt;=K161,"〇","×"))</f>
        <v/>
      </c>
      <c r="N161" s="82" t="str">
        <f ca="1">IF(COUNTIF(カレンダー!$I:$I,ROW())=0,"",_xlfn.XLOOKUP(ROW(),カレンダー!$I:$I,カレンダー!$J:$J))</f>
        <v/>
      </c>
      <c r="O161" s="83"/>
      <c r="P161" s="83"/>
      <c r="Q161" s="84"/>
      <c r="R161" s="51" t="str">
        <f t="shared" ref="R161" si="195">IF(K161="","",COUNTIFS(C161:I161,"&gt;="&amp;$J$6,C161:I161,"&lt;="&amp;$J$7,C162:I162,"&lt;&gt;対象外"))</f>
        <v/>
      </c>
      <c r="S161" s="53" t="str">
        <f t="shared" ref="S161" si="196">IF(K161="","",L161)</f>
        <v/>
      </c>
    </row>
    <row r="162" spans="2:19" s="7" customFormat="1" ht="26.25" hidden="1" customHeight="1" thickBot="1">
      <c r="B162" s="12" t="s">
        <v>45</v>
      </c>
      <c r="C162" s="42"/>
      <c r="D162" s="42"/>
      <c r="E162" s="42"/>
      <c r="F162" s="42"/>
      <c r="G162" s="42"/>
      <c r="H162" s="42"/>
      <c r="I162" s="42"/>
      <c r="J162" s="80"/>
      <c r="K162" s="74"/>
      <c r="L162" s="69"/>
      <c r="M162" s="71"/>
      <c r="N162" s="31" t="str">
        <f ca="1">IF(N161="","","閉所日")</f>
        <v/>
      </c>
      <c r="O162" s="7" t="str">
        <f ca="1">IF(N161="","","対象期間")</f>
        <v/>
      </c>
      <c r="P162" s="7" t="str">
        <f ca="1">IF(N161="","","土日数")</f>
        <v/>
      </c>
      <c r="Q162" s="34" t="str">
        <f ca="1">IF(N161="","","月単位の週休２日"&amp;CHAR(10)&amp;"実施有無")</f>
        <v/>
      </c>
      <c r="R162" s="52"/>
      <c r="S162" s="53"/>
    </row>
    <row r="163" spans="2:19" s="7" customFormat="1" ht="26.25" hidden="1" customHeight="1" thickBot="1">
      <c r="B163" s="17" t="s">
        <v>2</v>
      </c>
      <c r="C163" s="44"/>
      <c r="D163" s="44"/>
      <c r="E163" s="44"/>
      <c r="F163" s="44"/>
      <c r="G163" s="44"/>
      <c r="H163" s="44"/>
      <c r="I163" s="44"/>
      <c r="J163" s="81"/>
      <c r="K163" s="74"/>
      <c r="L163" s="69"/>
      <c r="M163" s="72"/>
      <c r="N163" s="45" t="str">
        <f ca="1">IF(N161="","",_xlfn.XLOOKUP(ROW()-2,カレンダー!$I:$I,カレンダー!$L:$L))</f>
        <v/>
      </c>
      <c r="O163" s="46" t="str">
        <f ca="1">IF(N161="","",_xlfn.XLOOKUP(ROW()-2,カレンダー!$I:$I,カレンダー!$M:$M))</f>
        <v/>
      </c>
      <c r="P163" s="46" t="str">
        <f ca="1">IF(N161="","",_xlfn.XLOOKUP(ROW()-2,カレンダー!$I:$I,カレンダー!$N:$N))</f>
        <v/>
      </c>
      <c r="Q163" s="47" t="str">
        <f ca="1">IF(N161="","",_xlfn.XLOOKUP(ROW()-2,カレンダー!$I:$I,カレンダー!$O:$O))</f>
        <v/>
      </c>
      <c r="R163" s="52"/>
      <c r="S163" s="53"/>
    </row>
    <row r="164" spans="2:19" s="7" customFormat="1" ht="18.75" hidden="1" customHeight="1" thickBot="1">
      <c r="B164" s="18" t="s">
        <v>13</v>
      </c>
      <c r="C164" s="36">
        <f>I161+1</f>
        <v>46468</v>
      </c>
      <c r="D164" s="36">
        <f>C164+1</f>
        <v>46469</v>
      </c>
      <c r="E164" s="36">
        <f t="shared" ref="E164:I164" si="197">D164+1</f>
        <v>46470</v>
      </c>
      <c r="F164" s="36">
        <f t="shared" si="197"/>
        <v>46471</v>
      </c>
      <c r="G164" s="36">
        <f t="shared" si="197"/>
        <v>46472</v>
      </c>
      <c r="H164" s="36">
        <f t="shared" si="197"/>
        <v>46473</v>
      </c>
      <c r="I164" s="36">
        <f t="shared" si="197"/>
        <v>46474</v>
      </c>
      <c r="J164" s="79"/>
      <c r="K164" s="73" t="str">
        <f>IF(COUNTIFS(C164:I164,"&gt;="&amp;$J$6,C164:I164,"&lt;="&amp;$J$7)=0,"",COUNTIFS(カレンダー!$A:$A,"&gt;="&amp;_xlfn.MINIFS(C164:I164,C164:I164,"&gt;="&amp;$J$6,C164:I164,"&lt;="&amp;$J$7),カレンダー!$A:$A,"&lt;="&amp;_xlfn.MAXIFS(C164:I164,C164:I164,"&gt;="&amp;$J$6,C164:I164,"&lt;="&amp;$J$7),カレンダー!$K:$K,"休"))</f>
        <v/>
      </c>
      <c r="L164" s="69" t="str">
        <f>IF(COUNTIFS(C164:I164,"&gt;="&amp;$J$6,C164:I164,"&lt;="&amp;$J$7)=0,"",COUNTIFS(カレンダー!$A:$A,"&gt;="&amp;_xlfn.MINIFS(C164:I164,C164:I164,"&gt;="&amp;$J$6,C164:I164,"&lt;="&amp;$J$7),カレンダー!$A:$A,"&lt;="&amp;_xlfn.MAXIFS(C164:I164,C164:I164,"&gt;="&amp;$J$6,C164:I164,"&lt;="&amp;$J$7),カレンダー!$C:$C,"*閉所*"))</f>
        <v/>
      </c>
      <c r="M164" s="70" t="str">
        <f t="shared" ref="M164" si="198">IF(K164="","",IF(L164&gt;=K164,"〇","×"))</f>
        <v/>
      </c>
      <c r="N164" s="82" t="str">
        <f ca="1">IF(COUNTIF(カレンダー!$I:$I,ROW())=0,"",_xlfn.XLOOKUP(ROW(),カレンダー!$I:$I,カレンダー!$J:$J))</f>
        <v/>
      </c>
      <c r="O164" s="83"/>
      <c r="P164" s="83"/>
      <c r="Q164" s="84"/>
      <c r="R164" s="51" t="str">
        <f t="shared" ref="R164" si="199">IF(K164="","",COUNTIFS(C164:I164,"&gt;="&amp;$J$6,C164:I164,"&lt;="&amp;$J$7,C165:I165,"&lt;&gt;対象外"))</f>
        <v/>
      </c>
      <c r="S164" s="53" t="str">
        <f t="shared" ref="S164" si="200">IF(K164="","",L164)</f>
        <v/>
      </c>
    </row>
    <row r="165" spans="2:19" s="7" customFormat="1" ht="26.25" hidden="1" customHeight="1" thickBot="1">
      <c r="B165" s="12" t="s">
        <v>45</v>
      </c>
      <c r="C165" s="42"/>
      <c r="D165" s="42"/>
      <c r="E165" s="42"/>
      <c r="F165" s="42"/>
      <c r="G165" s="42"/>
      <c r="H165" s="42"/>
      <c r="I165" s="42"/>
      <c r="J165" s="80"/>
      <c r="K165" s="74"/>
      <c r="L165" s="69"/>
      <c r="M165" s="71"/>
      <c r="N165" s="31" t="str">
        <f ca="1">IF(N164="","","閉所日")</f>
        <v/>
      </c>
      <c r="O165" s="7" t="str">
        <f ca="1">IF(N164="","","対象期間")</f>
        <v/>
      </c>
      <c r="P165" s="7" t="str">
        <f ca="1">IF(N164="","","土日数")</f>
        <v/>
      </c>
      <c r="Q165" s="34" t="str">
        <f ca="1">IF(N164="","","月単位の週休２日"&amp;CHAR(10)&amp;"実施有無")</f>
        <v/>
      </c>
      <c r="R165" s="52"/>
      <c r="S165" s="53"/>
    </row>
    <row r="166" spans="2:19" s="7" customFormat="1" ht="26.25" hidden="1" customHeight="1" thickBot="1">
      <c r="B166" s="17" t="s">
        <v>2</v>
      </c>
      <c r="C166" s="44"/>
      <c r="D166" s="44"/>
      <c r="E166" s="44"/>
      <c r="F166" s="44"/>
      <c r="G166" s="44"/>
      <c r="H166" s="44"/>
      <c r="I166" s="44"/>
      <c r="J166" s="81"/>
      <c r="K166" s="74"/>
      <c r="L166" s="69"/>
      <c r="M166" s="72"/>
      <c r="N166" s="45" t="str">
        <f ca="1">IF(N164="","",_xlfn.XLOOKUP(ROW()-2,カレンダー!$I:$I,カレンダー!$L:$L))</f>
        <v/>
      </c>
      <c r="O166" s="46" t="str">
        <f ca="1">IF(N164="","",_xlfn.XLOOKUP(ROW()-2,カレンダー!$I:$I,カレンダー!$M:$M))</f>
        <v/>
      </c>
      <c r="P166" s="46" t="str">
        <f ca="1">IF(N164="","",_xlfn.XLOOKUP(ROW()-2,カレンダー!$I:$I,カレンダー!$N:$N))</f>
        <v/>
      </c>
      <c r="Q166" s="47" t="str">
        <f ca="1">IF(N164="","",_xlfn.XLOOKUP(ROW()-2,カレンダー!$I:$I,カレンダー!$O:$O))</f>
        <v/>
      </c>
      <c r="R166" s="52"/>
      <c r="S166" s="53"/>
    </row>
    <row r="167" spans="2:19" s="7" customFormat="1" ht="18.75" hidden="1" customHeight="1" thickBot="1">
      <c r="B167" s="15" t="s">
        <v>1</v>
      </c>
      <c r="C167" s="36">
        <f>I164+1</f>
        <v>46475</v>
      </c>
      <c r="D167" s="36">
        <f>C167+1</f>
        <v>46476</v>
      </c>
      <c r="E167" s="36">
        <f t="shared" ref="E167:I167" si="201">D167+1</f>
        <v>46477</v>
      </c>
      <c r="F167" s="36">
        <f t="shared" si="201"/>
        <v>46478</v>
      </c>
      <c r="G167" s="36">
        <f t="shared" si="201"/>
        <v>46479</v>
      </c>
      <c r="H167" s="36">
        <f t="shared" si="201"/>
        <v>46480</v>
      </c>
      <c r="I167" s="36">
        <f t="shared" si="201"/>
        <v>46481</v>
      </c>
      <c r="J167" s="79"/>
      <c r="K167" s="73" t="str">
        <f>IF(COUNTIFS(C167:I167,"&gt;="&amp;$J$6,C167:I167,"&lt;="&amp;$J$7)=0,"",COUNTIFS(カレンダー!$A:$A,"&gt;="&amp;_xlfn.MINIFS(C167:I167,C167:I167,"&gt;="&amp;$J$6,C167:I167,"&lt;="&amp;$J$7),カレンダー!$A:$A,"&lt;="&amp;_xlfn.MAXIFS(C167:I167,C167:I167,"&gt;="&amp;$J$6,C167:I167,"&lt;="&amp;$J$7),カレンダー!$K:$K,"休"))</f>
        <v/>
      </c>
      <c r="L167" s="69" t="str">
        <f>IF(COUNTIFS(C167:I167,"&gt;="&amp;$J$6,C167:I167,"&lt;="&amp;$J$7)=0,"",COUNTIFS(カレンダー!$A:$A,"&gt;="&amp;_xlfn.MINIFS(C167:I167,C167:I167,"&gt;="&amp;$J$6,C167:I167,"&lt;="&amp;$J$7),カレンダー!$A:$A,"&lt;="&amp;_xlfn.MAXIFS(C167:I167,C167:I167,"&gt;="&amp;$J$6,C167:I167,"&lt;="&amp;$J$7),カレンダー!$C:$C,"*閉所*"))</f>
        <v/>
      </c>
      <c r="M167" s="70" t="str">
        <f t="shared" ref="M167" si="202">IF(K167="","",IF(L167&gt;=K167,"〇","×"))</f>
        <v/>
      </c>
      <c r="N167" s="82" t="str">
        <f ca="1">IF(COUNTIF(カレンダー!$I:$I,ROW())=0,"",_xlfn.XLOOKUP(ROW(),カレンダー!$I:$I,カレンダー!$J:$J))</f>
        <v/>
      </c>
      <c r="O167" s="83"/>
      <c r="P167" s="83"/>
      <c r="Q167" s="84"/>
      <c r="R167" s="51" t="str">
        <f t="shared" ref="R167" si="203">IF(K167="","",COUNTIFS(C167:I167,"&gt;="&amp;$J$6,C167:I167,"&lt;="&amp;$J$7,C168:I168,"&lt;&gt;対象外"))</f>
        <v/>
      </c>
      <c r="S167" s="53" t="str">
        <f t="shared" ref="S167" si="204">IF(K167="","",L167)</f>
        <v/>
      </c>
    </row>
    <row r="168" spans="2:19" s="7" customFormat="1" ht="26.25" hidden="1" customHeight="1" thickBot="1">
      <c r="B168" s="12" t="s">
        <v>45</v>
      </c>
      <c r="C168" s="42"/>
      <c r="D168" s="42"/>
      <c r="E168" s="42"/>
      <c r="F168" s="42"/>
      <c r="G168" s="42"/>
      <c r="H168" s="42"/>
      <c r="I168" s="42"/>
      <c r="J168" s="80"/>
      <c r="K168" s="74"/>
      <c r="L168" s="69"/>
      <c r="M168" s="71"/>
      <c r="N168" s="31" t="str">
        <f ca="1">IF(N167="","","閉所日")</f>
        <v/>
      </c>
      <c r="O168" s="7" t="str">
        <f ca="1">IF(N167="","","対象期間")</f>
        <v/>
      </c>
      <c r="P168" s="7" t="str">
        <f ca="1">IF(N167="","","土日数")</f>
        <v/>
      </c>
      <c r="Q168" s="34" t="str">
        <f ca="1">IF(N167="","","月単位の週休２日"&amp;CHAR(10)&amp;"実施有無")</f>
        <v/>
      </c>
      <c r="R168" s="52"/>
      <c r="S168" s="53"/>
    </row>
    <row r="169" spans="2:19" s="7" customFormat="1" ht="26.25" hidden="1" customHeight="1" thickBot="1">
      <c r="B169" s="17" t="s">
        <v>2</v>
      </c>
      <c r="C169" s="44"/>
      <c r="D169" s="44"/>
      <c r="E169" s="44"/>
      <c r="F169" s="44"/>
      <c r="G169" s="44"/>
      <c r="H169" s="44"/>
      <c r="I169" s="44"/>
      <c r="J169" s="81"/>
      <c r="K169" s="75"/>
      <c r="L169" s="69"/>
      <c r="M169" s="72"/>
      <c r="N169" s="48" t="str">
        <f ca="1">IF(N167="","",_xlfn.XLOOKUP(ROW()-2,カレンダー!$I:$I,カレンダー!$L:$L))</f>
        <v/>
      </c>
      <c r="O169" s="49" t="str">
        <f ca="1">IF(N167="","",_xlfn.XLOOKUP(ROW()-2,カレンダー!$I:$I,カレンダー!$M:$M))</f>
        <v/>
      </c>
      <c r="P169" s="49" t="str">
        <f ca="1">IF(N167="","",_xlfn.XLOOKUP(ROW()-2,カレンダー!$I:$I,カレンダー!$N:$N))</f>
        <v/>
      </c>
      <c r="Q169" s="50" t="str">
        <f ca="1">IF(N167="","",_xlfn.XLOOKUP(ROW()-2,カレンダー!$I:$I,カレンダー!$O:$O))</f>
        <v/>
      </c>
      <c r="R169" s="52"/>
      <c r="S169" s="53"/>
    </row>
    <row r="170" spans="2:19" ht="46.5" customHeight="1" thickBot="1">
      <c r="B170" s="76" t="s">
        <v>5</v>
      </c>
      <c r="C170" s="77"/>
      <c r="D170" s="77"/>
      <c r="E170" s="77"/>
      <c r="F170" s="77"/>
      <c r="G170" s="77"/>
      <c r="H170" s="77"/>
      <c r="I170" s="77"/>
      <c r="J170" s="78"/>
      <c r="K170" s="54" t="str">
        <f ca="1">IF(COUNTIF(M11:M169,"〇")+COUNTIF(M11:M169,"×")=0,"",COUNTIF(M11:M169,"〇")&amp;"週（"&amp;IF(COUNTIF(M11:M169,"×")=0," ＝ "," ＜ ")&amp;COUNTIF(M11:M169,"〇")+COUNTIF(M11:M169,"×")&amp;"週 ）"&amp;CHAR(10)&amp;IF(COUNTIF(M11:M169,"×")=0,"達成","未達成"))</f>
        <v>1週（ ＜ 18週 ）
未達成</v>
      </c>
      <c r="L170" s="85"/>
      <c r="M170" s="55"/>
      <c r="N170" s="54" t="str">
        <f ca="1">IF(K170="","",COUNTIF(カレンダー!O:O,"〇")&amp;"月（"&amp;IF(COUNTIF(カレンダー!O:O,"×")=0," ＝ "," ＜ ")&amp;COUNTIF(カレンダー!O:O,"〇")+COUNTIF(カレンダー!O:O,"×")&amp;"月 ）"&amp;CHAR(10)&amp;IF(COUNTIF(カレンダー!O:O,"×")=0,"達成","未達成"))</f>
        <v>0月（ ＜ 4月 ）
未達成</v>
      </c>
      <c r="O170" s="85"/>
      <c r="P170" s="85"/>
      <c r="Q170" s="55"/>
      <c r="R170" s="54" t="str">
        <f ca="1">IF(K170="","","閉所"&amp;SUM(S11:S169)&amp;"日／"&amp;SUM(R11:R169)&amp;"日"&amp;CHAR(10)&amp;"（＝"&amp;ROUNDDOWN((SUM(S11:S169)/SUM(R11:R169))*100,1)&amp;IF(ROUNDDOWN(SUM(S11:S169)/SUM(R11:R169),3)&gt;=0.285,"％ ≧","％ ＜")&amp;" 28.5％ ）"&amp;CHAR(10)&amp;IF(ROUNDDOWN(SUM(S11:S169)/SUM(R11:R169),3)&gt;=0.285,"達成","未達成"))</f>
        <v>閉所0日／122日
（＝0％ ＜ 28.5％ ）
未達成</v>
      </c>
      <c r="S170" s="55"/>
    </row>
    <row r="171" spans="2:19" s="5" customFormat="1" ht="14.25" customHeight="1">
      <c r="B171" s="5" t="s">
        <v>11</v>
      </c>
    </row>
    <row r="172" spans="2:19" s="5" customFormat="1" ht="14.25" customHeight="1">
      <c r="B172" s="5" t="s">
        <v>36</v>
      </c>
    </row>
    <row r="173" spans="2:19">
      <c r="B173" s="5" t="s">
        <v>46</v>
      </c>
    </row>
    <row r="174" spans="2:19">
      <c r="B174" s="5" t="s">
        <v>47</v>
      </c>
    </row>
    <row r="175" spans="2:19">
      <c r="B175" s="5" t="s">
        <v>48</v>
      </c>
    </row>
    <row r="176" spans="2:19">
      <c r="B176" s="5" t="s">
        <v>49</v>
      </c>
    </row>
    <row r="177" spans="2:2">
      <c r="B177" s="5" t="s">
        <v>50</v>
      </c>
    </row>
    <row r="178" spans="2:2">
      <c r="B178" s="5"/>
    </row>
  </sheetData>
  <sheetProtection algorithmName="SHA-512" hashValue="rXRNhSy6yZrO5uJjBluQiPWGATTWZDX/HPxW5Cz474HJCK6nF6bVtDcWg5awkXFOsazskvFJmeGeyNzjN9SsSg==" saltValue="C0vX4Dwe4nk8AWcG529Rww==" spinCount="100000" sheet="1" objects="1" scenarios="1"/>
  <mergeCells count="397">
    <mergeCell ref="B1:J1"/>
    <mergeCell ref="G8:G10"/>
    <mergeCell ref="H8:H10"/>
    <mergeCell ref="I8:I10"/>
    <mergeCell ref="J8:J10"/>
    <mergeCell ref="J11:J13"/>
    <mergeCell ref="N11:Q11"/>
    <mergeCell ref="C3:G3"/>
    <mergeCell ref="C4:G4"/>
    <mergeCell ref="C5:G5"/>
    <mergeCell ref="C6:G6"/>
    <mergeCell ref="B8:B10"/>
    <mergeCell ref="C8:C10"/>
    <mergeCell ref="D8:D10"/>
    <mergeCell ref="E8:E10"/>
    <mergeCell ref="F8:F10"/>
    <mergeCell ref="K8:M8"/>
    <mergeCell ref="K9:L9"/>
    <mergeCell ref="M9:M10"/>
    <mergeCell ref="K11:K13"/>
    <mergeCell ref="L11:L13"/>
    <mergeCell ref="M11:M13"/>
    <mergeCell ref="K1:S1"/>
    <mergeCell ref="R8:S8"/>
    <mergeCell ref="J14:J16"/>
    <mergeCell ref="N14:Q14"/>
    <mergeCell ref="J17:J19"/>
    <mergeCell ref="N17:Q17"/>
    <mergeCell ref="J20:J22"/>
    <mergeCell ref="N20:Q20"/>
    <mergeCell ref="K14:K16"/>
    <mergeCell ref="K17:K19"/>
    <mergeCell ref="K20:K22"/>
    <mergeCell ref="L14:L16"/>
    <mergeCell ref="M14:M16"/>
    <mergeCell ref="M17:M19"/>
    <mergeCell ref="M20:M22"/>
    <mergeCell ref="L17:L19"/>
    <mergeCell ref="L20:L22"/>
    <mergeCell ref="J23:J25"/>
    <mergeCell ref="N23:Q23"/>
    <mergeCell ref="J26:J28"/>
    <mergeCell ref="N26:Q26"/>
    <mergeCell ref="J29:J31"/>
    <mergeCell ref="N29:Q29"/>
    <mergeCell ref="K26:K28"/>
    <mergeCell ref="L26:L28"/>
    <mergeCell ref="M26:M28"/>
    <mergeCell ref="K29:K31"/>
    <mergeCell ref="K23:K25"/>
    <mergeCell ref="L23:L25"/>
    <mergeCell ref="M23:M25"/>
    <mergeCell ref="J32:J34"/>
    <mergeCell ref="N32:Q32"/>
    <mergeCell ref="J35:J37"/>
    <mergeCell ref="N35:Q35"/>
    <mergeCell ref="J38:J40"/>
    <mergeCell ref="N38:Q38"/>
    <mergeCell ref="K38:K40"/>
    <mergeCell ref="L38:L40"/>
    <mergeCell ref="M38:M40"/>
    <mergeCell ref="J41:J43"/>
    <mergeCell ref="N41:Q41"/>
    <mergeCell ref="J44:J46"/>
    <mergeCell ref="N44:Q44"/>
    <mergeCell ref="J47:J49"/>
    <mergeCell ref="N47:Q47"/>
    <mergeCell ref="K41:K43"/>
    <mergeCell ref="L41:L43"/>
    <mergeCell ref="M41:M43"/>
    <mergeCell ref="K44:K46"/>
    <mergeCell ref="L44:L46"/>
    <mergeCell ref="M44:M46"/>
    <mergeCell ref="K47:K49"/>
    <mergeCell ref="L47:L49"/>
    <mergeCell ref="M47:M49"/>
    <mergeCell ref="J50:J52"/>
    <mergeCell ref="N50:Q50"/>
    <mergeCell ref="J53:J55"/>
    <mergeCell ref="N53:Q53"/>
    <mergeCell ref="J56:J58"/>
    <mergeCell ref="N56:Q56"/>
    <mergeCell ref="K53:K55"/>
    <mergeCell ref="L53:L55"/>
    <mergeCell ref="M53:M55"/>
    <mergeCell ref="K56:K58"/>
    <mergeCell ref="M56:M58"/>
    <mergeCell ref="K50:K52"/>
    <mergeCell ref="L50:L52"/>
    <mergeCell ref="M50:M52"/>
    <mergeCell ref="J59:J61"/>
    <mergeCell ref="N59:Q59"/>
    <mergeCell ref="J62:J64"/>
    <mergeCell ref="N62:Q62"/>
    <mergeCell ref="J65:J67"/>
    <mergeCell ref="N65:Q65"/>
    <mergeCell ref="K65:K67"/>
    <mergeCell ref="L65:L67"/>
    <mergeCell ref="M65:M67"/>
    <mergeCell ref="K59:K61"/>
    <mergeCell ref="L59:L61"/>
    <mergeCell ref="M59:M61"/>
    <mergeCell ref="K62:K64"/>
    <mergeCell ref="L62:L64"/>
    <mergeCell ref="M62:M64"/>
    <mergeCell ref="J68:J70"/>
    <mergeCell ref="N68:Q68"/>
    <mergeCell ref="J71:J73"/>
    <mergeCell ref="N71:Q71"/>
    <mergeCell ref="J74:J76"/>
    <mergeCell ref="N74:Q74"/>
    <mergeCell ref="K68:K70"/>
    <mergeCell ref="L68:L70"/>
    <mergeCell ref="M68:M70"/>
    <mergeCell ref="K71:K73"/>
    <mergeCell ref="L71:L73"/>
    <mergeCell ref="M71:M73"/>
    <mergeCell ref="K74:K76"/>
    <mergeCell ref="L74:L76"/>
    <mergeCell ref="M74:M76"/>
    <mergeCell ref="J77:J79"/>
    <mergeCell ref="N77:Q77"/>
    <mergeCell ref="J80:J82"/>
    <mergeCell ref="N80:Q80"/>
    <mergeCell ref="J83:J85"/>
    <mergeCell ref="N83:Q83"/>
    <mergeCell ref="K80:K82"/>
    <mergeCell ref="L80:L82"/>
    <mergeCell ref="M80:M82"/>
    <mergeCell ref="K83:K85"/>
    <mergeCell ref="L83:L85"/>
    <mergeCell ref="M83:M85"/>
    <mergeCell ref="K77:K79"/>
    <mergeCell ref="L77:L79"/>
    <mergeCell ref="M77:M79"/>
    <mergeCell ref="J86:J88"/>
    <mergeCell ref="N86:Q86"/>
    <mergeCell ref="J89:J91"/>
    <mergeCell ref="N89:Q89"/>
    <mergeCell ref="J92:J94"/>
    <mergeCell ref="N92:Q92"/>
    <mergeCell ref="K92:K94"/>
    <mergeCell ref="L92:L94"/>
    <mergeCell ref="M92:M94"/>
    <mergeCell ref="K86:K88"/>
    <mergeCell ref="L86:L88"/>
    <mergeCell ref="M86:M88"/>
    <mergeCell ref="K89:K91"/>
    <mergeCell ref="L89:L91"/>
    <mergeCell ref="M89:M91"/>
    <mergeCell ref="J95:J97"/>
    <mergeCell ref="N95:Q95"/>
    <mergeCell ref="J98:J100"/>
    <mergeCell ref="N98:Q98"/>
    <mergeCell ref="J101:J103"/>
    <mergeCell ref="N101:Q101"/>
    <mergeCell ref="K95:K97"/>
    <mergeCell ref="L95:L97"/>
    <mergeCell ref="M95:M97"/>
    <mergeCell ref="K98:K100"/>
    <mergeCell ref="L98:L100"/>
    <mergeCell ref="M98:M100"/>
    <mergeCell ref="K101:K103"/>
    <mergeCell ref="L101:L103"/>
    <mergeCell ref="M101:M103"/>
    <mergeCell ref="J104:J106"/>
    <mergeCell ref="N104:Q104"/>
    <mergeCell ref="J107:J109"/>
    <mergeCell ref="N107:Q107"/>
    <mergeCell ref="J110:J112"/>
    <mergeCell ref="N110:Q110"/>
    <mergeCell ref="K107:K109"/>
    <mergeCell ref="L107:L109"/>
    <mergeCell ref="M107:M109"/>
    <mergeCell ref="K110:K112"/>
    <mergeCell ref="L110:L112"/>
    <mergeCell ref="M110:M112"/>
    <mergeCell ref="K104:K106"/>
    <mergeCell ref="L104:L106"/>
    <mergeCell ref="M104:M106"/>
    <mergeCell ref="J113:J115"/>
    <mergeCell ref="N113:Q113"/>
    <mergeCell ref="J116:J118"/>
    <mergeCell ref="N116:Q116"/>
    <mergeCell ref="J119:J121"/>
    <mergeCell ref="N119:Q119"/>
    <mergeCell ref="K119:K121"/>
    <mergeCell ref="L119:L121"/>
    <mergeCell ref="M119:M121"/>
    <mergeCell ref="K113:K115"/>
    <mergeCell ref="L113:L115"/>
    <mergeCell ref="M113:M115"/>
    <mergeCell ref="K116:K118"/>
    <mergeCell ref="L116:L118"/>
    <mergeCell ref="M116:M118"/>
    <mergeCell ref="J137:J139"/>
    <mergeCell ref="N137:Q137"/>
    <mergeCell ref="K134:K136"/>
    <mergeCell ref="L134:L136"/>
    <mergeCell ref="M134:M136"/>
    <mergeCell ref="K137:K139"/>
    <mergeCell ref="J122:J124"/>
    <mergeCell ref="N122:Q122"/>
    <mergeCell ref="J125:J127"/>
    <mergeCell ref="N125:Q125"/>
    <mergeCell ref="J128:J130"/>
    <mergeCell ref="N128:Q128"/>
    <mergeCell ref="K122:K124"/>
    <mergeCell ref="L122:L124"/>
    <mergeCell ref="M122:M124"/>
    <mergeCell ref="K125:K127"/>
    <mergeCell ref="L125:L127"/>
    <mergeCell ref="M125:M127"/>
    <mergeCell ref="K128:K130"/>
    <mergeCell ref="L128:L130"/>
    <mergeCell ref="M128:M130"/>
    <mergeCell ref="K131:K133"/>
    <mergeCell ref="L131:L133"/>
    <mergeCell ref="M131:M133"/>
    <mergeCell ref="J167:J169"/>
    <mergeCell ref="N167:Q167"/>
    <mergeCell ref="J131:J133"/>
    <mergeCell ref="N131:Q131"/>
    <mergeCell ref="J134:J136"/>
    <mergeCell ref="N134:Q134"/>
    <mergeCell ref="L29:L31"/>
    <mergeCell ref="M29:M31"/>
    <mergeCell ref="K32:K34"/>
    <mergeCell ref="L32:L34"/>
    <mergeCell ref="M32:M34"/>
    <mergeCell ref="K35:K37"/>
    <mergeCell ref="L35:L37"/>
    <mergeCell ref="M35:M37"/>
    <mergeCell ref="L56:L58"/>
    <mergeCell ref="J158:J160"/>
    <mergeCell ref="M161:M163"/>
    <mergeCell ref="J149:J151"/>
    <mergeCell ref="N149:Q149"/>
    <mergeCell ref="J152:J154"/>
    <mergeCell ref="N152:Q152"/>
    <mergeCell ref="J155:J157"/>
    <mergeCell ref="N155:Q155"/>
    <mergeCell ref="K149:K151"/>
    <mergeCell ref="B170:J170"/>
    <mergeCell ref="J164:J166"/>
    <mergeCell ref="N164:Q164"/>
    <mergeCell ref="K164:K166"/>
    <mergeCell ref="N140:Q140"/>
    <mergeCell ref="J143:J145"/>
    <mergeCell ref="N143:Q143"/>
    <mergeCell ref="J146:J148"/>
    <mergeCell ref="N146:Q146"/>
    <mergeCell ref="K146:K148"/>
    <mergeCell ref="L146:L148"/>
    <mergeCell ref="M146:M148"/>
    <mergeCell ref="M140:M142"/>
    <mergeCell ref="K143:K145"/>
    <mergeCell ref="L143:L145"/>
    <mergeCell ref="M143:M145"/>
    <mergeCell ref="K170:M170"/>
    <mergeCell ref="N170:Q170"/>
    <mergeCell ref="J140:J142"/>
    <mergeCell ref="N158:Q158"/>
    <mergeCell ref="J161:J163"/>
    <mergeCell ref="N161:Q161"/>
    <mergeCell ref="K161:K163"/>
    <mergeCell ref="L161:L163"/>
    <mergeCell ref="R11:R13"/>
    <mergeCell ref="S11:S13"/>
    <mergeCell ref="R14:R16"/>
    <mergeCell ref="S14:S16"/>
    <mergeCell ref="L164:L166"/>
    <mergeCell ref="M164:M166"/>
    <mergeCell ref="K167:K169"/>
    <mergeCell ref="L167:L169"/>
    <mergeCell ref="M167:M169"/>
    <mergeCell ref="R29:R31"/>
    <mergeCell ref="S29:S31"/>
    <mergeCell ref="R32:R34"/>
    <mergeCell ref="S32:S34"/>
    <mergeCell ref="R23:R25"/>
    <mergeCell ref="S23:S25"/>
    <mergeCell ref="R26:R28"/>
    <mergeCell ref="S26:S28"/>
    <mergeCell ref="R17:R19"/>
    <mergeCell ref="S17:S19"/>
    <mergeCell ref="R20:R22"/>
    <mergeCell ref="S20:S22"/>
    <mergeCell ref="R47:R49"/>
    <mergeCell ref="S47:S49"/>
    <mergeCell ref="R50:R52"/>
    <mergeCell ref="N8:Q10"/>
    <mergeCell ref="L152:L154"/>
    <mergeCell ref="M152:M154"/>
    <mergeCell ref="K155:K157"/>
    <mergeCell ref="L155:L157"/>
    <mergeCell ref="M155:M157"/>
    <mergeCell ref="K158:K160"/>
    <mergeCell ref="L158:L160"/>
    <mergeCell ref="M158:M160"/>
    <mergeCell ref="L137:L139"/>
    <mergeCell ref="M137:M139"/>
    <mergeCell ref="K140:K142"/>
    <mergeCell ref="L140:L142"/>
    <mergeCell ref="L149:L151"/>
    <mergeCell ref="M149:M151"/>
    <mergeCell ref="K152:K154"/>
    <mergeCell ref="S50:S52"/>
    <mergeCell ref="R41:R43"/>
    <mergeCell ref="S41:S43"/>
    <mergeCell ref="R44:R46"/>
    <mergeCell ref="S44:S46"/>
    <mergeCell ref="R35:R37"/>
    <mergeCell ref="S35:S37"/>
    <mergeCell ref="R38:R40"/>
    <mergeCell ref="S38:S40"/>
    <mergeCell ref="R65:R67"/>
    <mergeCell ref="S65:S67"/>
    <mergeCell ref="R68:R70"/>
    <mergeCell ref="S68:S70"/>
    <mergeCell ref="R59:R61"/>
    <mergeCell ref="S59:S61"/>
    <mergeCell ref="R62:R64"/>
    <mergeCell ref="S62:S64"/>
    <mergeCell ref="R53:R55"/>
    <mergeCell ref="S53:S55"/>
    <mergeCell ref="R56:R58"/>
    <mergeCell ref="S56:S58"/>
    <mergeCell ref="R83:R85"/>
    <mergeCell ref="S83:S85"/>
    <mergeCell ref="R86:R88"/>
    <mergeCell ref="S86:S88"/>
    <mergeCell ref="R77:R79"/>
    <mergeCell ref="S77:S79"/>
    <mergeCell ref="R80:R82"/>
    <mergeCell ref="S80:S82"/>
    <mergeCell ref="R71:R73"/>
    <mergeCell ref="S71:S73"/>
    <mergeCell ref="R74:R76"/>
    <mergeCell ref="S74:S76"/>
    <mergeCell ref="R101:R103"/>
    <mergeCell ref="S101:S103"/>
    <mergeCell ref="R104:R106"/>
    <mergeCell ref="S104:S106"/>
    <mergeCell ref="R95:R97"/>
    <mergeCell ref="S95:S97"/>
    <mergeCell ref="R98:R100"/>
    <mergeCell ref="S98:S100"/>
    <mergeCell ref="R89:R91"/>
    <mergeCell ref="S89:S91"/>
    <mergeCell ref="R92:R94"/>
    <mergeCell ref="S92:S94"/>
    <mergeCell ref="R119:R121"/>
    <mergeCell ref="S119:S121"/>
    <mergeCell ref="R122:R124"/>
    <mergeCell ref="S122:S124"/>
    <mergeCell ref="R113:R115"/>
    <mergeCell ref="S113:S115"/>
    <mergeCell ref="R116:R118"/>
    <mergeCell ref="S116:S118"/>
    <mergeCell ref="R107:R109"/>
    <mergeCell ref="S107:S109"/>
    <mergeCell ref="R110:R112"/>
    <mergeCell ref="S110:S112"/>
    <mergeCell ref="S140:S142"/>
    <mergeCell ref="R131:R133"/>
    <mergeCell ref="S131:S133"/>
    <mergeCell ref="R134:R136"/>
    <mergeCell ref="S134:S136"/>
    <mergeCell ref="R125:R127"/>
    <mergeCell ref="S125:S127"/>
    <mergeCell ref="R128:R130"/>
    <mergeCell ref="S128:S130"/>
    <mergeCell ref="R167:R169"/>
    <mergeCell ref="S167:S169"/>
    <mergeCell ref="R170:S170"/>
    <mergeCell ref="R9:R10"/>
    <mergeCell ref="S9:S10"/>
    <mergeCell ref="R161:R163"/>
    <mergeCell ref="S161:S163"/>
    <mergeCell ref="R164:R166"/>
    <mergeCell ref="S164:S166"/>
    <mergeCell ref="R155:R157"/>
    <mergeCell ref="S155:S157"/>
    <mergeCell ref="R158:R160"/>
    <mergeCell ref="S158:S160"/>
    <mergeCell ref="R149:R151"/>
    <mergeCell ref="S149:S151"/>
    <mergeCell ref="R152:R154"/>
    <mergeCell ref="S152:S154"/>
    <mergeCell ref="R143:R145"/>
    <mergeCell ref="S143:S145"/>
    <mergeCell ref="R146:R148"/>
    <mergeCell ref="S146:S148"/>
    <mergeCell ref="R137:R139"/>
    <mergeCell ref="S137:S139"/>
    <mergeCell ref="R140:R142"/>
  </mergeCells>
  <phoneticPr fontId="2"/>
  <conditionalFormatting sqref="C11:I169">
    <cfRule type="expression" dxfId="23" priority="429">
      <formula>AND(MOD(ROW(C11)-10,3)=1,OR(C11&lt;$J$6,$J$7&lt;C11)=TRUE)=TRUE</formula>
    </cfRule>
  </conditionalFormatting>
  <conditionalFormatting sqref="C12:I169">
    <cfRule type="expression" dxfId="20" priority="9">
      <formula>C12="天候閉所"</formula>
    </cfRule>
    <cfRule type="expression" dxfId="19" priority="10">
      <formula>C12="振替閉所"</formula>
    </cfRule>
    <cfRule type="expression" dxfId="18" priority="11">
      <formula>C12="閉所"</formula>
    </cfRule>
    <cfRule type="expression" dxfId="17" priority="12">
      <formula>C12="対象外"</formula>
    </cfRule>
  </conditionalFormatting>
  <conditionalFormatting sqref="N11:Q169">
    <cfRule type="expression" dxfId="14" priority="5">
      <formula>N11&lt;&gt;""</formula>
    </cfRule>
  </conditionalFormatting>
  <pageMargins left="0.43307086614173229" right="0.23622047244094491" top="0.74803149606299213" bottom="0.74803149606299213" header="0.31496062992125984" footer="0.31496062992125984"/>
  <pageSetup paperSize="9" scale="45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0" id="{2BCDB1FE-A3C4-41B3-81BE-2DAB7650E70E}">
            <xm:f>IFERROR(VLOOKUP(C11,カレンダー!$A:$E,5,FALSE),"")="土日"</xm:f>
            <x14:dxf>
              <fill>
                <patternFill>
                  <bgColor theme="0" tint="-0.24994659260841701"/>
                </patternFill>
              </fill>
            </x14:dxf>
          </x14:cfRule>
          <x14:cfRule type="expression" priority="431" id="{F9C024CF-A446-4AF8-9BFC-08E0261E4CAA}">
            <xm:f>IFERROR(VLOOKUP(C11,カレンダー!$A:$E,5,FALSE),"")="祝日"</xm:f>
            <x14:dxf>
              <fill>
                <patternFill>
                  <bgColor rgb="FF92D050"/>
                </patternFill>
              </fill>
            </x14:dxf>
          </x14:cfRule>
          <xm:sqref>C11:I169</xm:sqref>
        </x14:conditionalFormatting>
        <x14:conditionalFormatting xmlns:xm="http://schemas.microsoft.com/office/excel/2006/main">
          <x14:cfRule type="expression" priority="3" id="{9A46582F-B9C5-444B-BABC-BBC1BF051EC4}">
            <xm:f>$C$6=リスト!$A$10</xm:f>
            <x14:dxf>
              <fill>
                <patternFill>
                  <bgColor rgb="FFFFFF00"/>
                </patternFill>
              </fill>
            </x14:dxf>
          </x14:cfRule>
          <xm:sqref>K8:M10</xm:sqref>
        </x14:conditionalFormatting>
        <x14:conditionalFormatting xmlns:xm="http://schemas.microsoft.com/office/excel/2006/main">
          <x14:cfRule type="expression" priority="2" id="{72BBCFE4-6A40-4B68-B8F8-40AE113B5FF7}">
            <xm:f>$C$6=リスト!$A$11</xm:f>
            <x14:dxf>
              <fill>
                <patternFill>
                  <bgColor rgb="FFFFFF00"/>
                </patternFill>
              </fill>
            </x14:dxf>
          </x14:cfRule>
          <xm:sqref>N8:Q10</xm:sqref>
        </x14:conditionalFormatting>
        <x14:conditionalFormatting xmlns:xm="http://schemas.microsoft.com/office/excel/2006/main">
          <x14:cfRule type="expression" priority="1" id="{ADA42A5D-D7EF-497A-9214-ABA5E5FDEFB1}">
            <xm:f>$C$6=リスト!$A$12</xm:f>
            <x14:dxf>
              <fill>
                <patternFill>
                  <bgColor rgb="FFFFFF00"/>
                </patternFill>
              </fill>
            </x14:dxf>
          </x14:cfRule>
          <xm:sqref>R8:S10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A9A7B38-4DDB-4841-B4EC-F6D8A14E2E4F}">
          <x14:formula1>
            <xm:f>リスト!$A$10:$A$12</xm:f>
          </x14:formula1>
          <xm:sqref>C6:G6</xm:sqref>
        </x14:dataValidation>
        <x14:dataValidation type="list" allowBlank="1" showInputMessage="1" showErrorMessage="1" xr:uid="{130BF378-89D3-409D-85D2-DF50F0C0A07F}">
          <x14:formula1>
            <xm:f>リスト!$A$2:$A$5</xm:f>
          </x14:formula1>
          <xm:sqref>C12:I12 C150:I150 C153:I153 C156:I156 C159:I159 C162:I162 C165:I165 C168:I168 C147:I147 C123:I123 C144:I144 C126:I126 C129:I129 C132:I132 C135:I135 C138:I138 C141:I141 C120:I120 C96:I96 C117:I117 C99:I99 C102:I102 C105:I105 C108:I108 C111:I111 C114:I114 C93:I93 C69:I69 C90:I90 C72:I72 C75:I75 C78:I78 C81:I81 C84:I84 C87:I87 C66:I66 C42:I42 C63:I63 C45:I45 C48:I48 C51:I51 C54:I54 C57:I57 C60:I60 C39:I39 C15:I15 C36:I36 C33:I33 C18:I18 C21:I21 C24:I24 C27:I27 C30:I30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3284B-0C29-48F5-9623-4AEF3C7EC656}">
  <sheetPr>
    <pageSetUpPr fitToPage="1"/>
  </sheetPr>
  <dimension ref="B1:U178"/>
  <sheetViews>
    <sheetView showGridLines="0" zoomScaleNormal="100" zoomScaleSheetLayoutView="100" workbookViewId="0">
      <pane xSplit="1" ySplit="10" topLeftCell="B11" activePane="bottomRight" state="frozen"/>
      <selection activeCell="C6" sqref="C6:G6"/>
      <selection pane="topRight" activeCell="C6" sqref="C6:G6"/>
      <selection pane="bottomLeft" activeCell="C6" sqref="C6:G6"/>
      <selection pane="bottomRight" activeCell="G17" sqref="G17"/>
    </sheetView>
  </sheetViews>
  <sheetFormatPr defaultRowHeight="12"/>
  <cols>
    <col min="1" max="1" width="2.5" style="6" customWidth="1"/>
    <col min="2" max="2" width="9" style="7"/>
    <col min="3" max="3" width="9.5" style="6" bestFit="1" customWidth="1"/>
    <col min="4" max="4" width="9" style="6"/>
    <col min="5" max="5" width="9.5" style="6" bestFit="1" customWidth="1"/>
    <col min="6" max="9" width="9" style="6"/>
    <col min="10" max="10" width="22.75" style="6" customWidth="1"/>
    <col min="11" max="12" width="9" style="6"/>
    <col min="13" max="13" width="11.625" style="6" customWidth="1"/>
    <col min="14" max="16" width="10.25" style="6" customWidth="1"/>
    <col min="17" max="17" width="14.375" style="6" bestFit="1" customWidth="1"/>
    <col min="18" max="19" width="10.125" style="6" hidden="1" customWidth="1"/>
    <col min="20" max="20" width="2.375" style="6" customWidth="1"/>
    <col min="21" max="16384" width="9" style="6"/>
  </cols>
  <sheetData>
    <row r="1" spans="2:21" ht="26.25" customHeight="1">
      <c r="B1" s="89" t="s">
        <v>62</v>
      </c>
      <c r="C1" s="89"/>
      <c r="D1" s="89"/>
      <c r="E1" s="89"/>
      <c r="F1" s="89"/>
      <c r="G1" s="89"/>
      <c r="H1" s="89"/>
      <c r="I1" s="89"/>
      <c r="J1" s="89"/>
      <c r="K1" s="119" t="s">
        <v>43</v>
      </c>
      <c r="L1" s="119"/>
      <c r="M1" s="119"/>
      <c r="N1" s="119"/>
      <c r="O1" s="119"/>
      <c r="P1" s="119"/>
      <c r="Q1" s="119"/>
      <c r="R1" s="119"/>
      <c r="S1" s="119"/>
      <c r="T1" s="22"/>
      <c r="U1" s="22"/>
    </row>
    <row r="2" spans="2:21" ht="14.25" customHeight="1">
      <c r="B2" s="8"/>
    </row>
    <row r="3" spans="2:21" ht="14.25" customHeight="1">
      <c r="B3" s="10" t="s">
        <v>6</v>
      </c>
      <c r="C3" s="120" t="s">
        <v>8</v>
      </c>
      <c r="D3" s="120"/>
      <c r="E3" s="120"/>
      <c r="F3" s="120"/>
      <c r="G3" s="120"/>
    </row>
    <row r="4" spans="2:21" ht="14.25" customHeight="1">
      <c r="B4" s="10" t="s">
        <v>9</v>
      </c>
      <c r="C4" s="121" t="s">
        <v>12</v>
      </c>
      <c r="D4" s="121"/>
      <c r="E4" s="121"/>
      <c r="F4" s="121"/>
      <c r="G4" s="121"/>
      <c r="H4" s="11"/>
    </row>
    <row r="5" spans="2:21" ht="14.25" customHeight="1" thickBot="1">
      <c r="B5" s="10" t="s">
        <v>7</v>
      </c>
      <c r="C5" s="120" t="s">
        <v>40</v>
      </c>
      <c r="D5" s="120"/>
      <c r="E5" s="120"/>
      <c r="F5" s="120"/>
      <c r="G5" s="120"/>
      <c r="H5" s="10"/>
    </row>
    <row r="6" spans="2:21" ht="14.25" customHeight="1" thickBot="1">
      <c r="B6" s="10" t="s">
        <v>10</v>
      </c>
      <c r="C6" s="122" t="s">
        <v>39</v>
      </c>
      <c r="D6" s="122"/>
      <c r="E6" s="122"/>
      <c r="F6" s="122"/>
      <c r="G6" s="122"/>
      <c r="H6" s="10"/>
      <c r="I6" s="10" t="s">
        <v>14</v>
      </c>
      <c r="J6" s="21">
        <v>46119</v>
      </c>
      <c r="N6" s="10"/>
      <c r="O6" s="10"/>
    </row>
    <row r="7" spans="2:21" ht="14.25" customHeight="1" thickBot="1">
      <c r="E7" s="19"/>
      <c r="F7" s="5"/>
      <c r="G7" s="5"/>
      <c r="H7" s="10"/>
      <c r="I7" s="10" t="s">
        <v>17</v>
      </c>
      <c r="J7" s="21">
        <v>46182</v>
      </c>
      <c r="N7" s="10"/>
      <c r="O7" s="10"/>
      <c r="T7" s="20"/>
    </row>
    <row r="8" spans="2:21" ht="11.25" customHeight="1">
      <c r="B8" s="107"/>
      <c r="C8" s="110" t="s">
        <v>19</v>
      </c>
      <c r="D8" s="110" t="s">
        <v>68</v>
      </c>
      <c r="E8" s="90" t="s">
        <v>69</v>
      </c>
      <c r="F8" s="90" t="s">
        <v>70</v>
      </c>
      <c r="G8" s="90" t="s">
        <v>71</v>
      </c>
      <c r="H8" s="93" t="s">
        <v>72</v>
      </c>
      <c r="I8" s="96" t="s">
        <v>0</v>
      </c>
      <c r="J8" s="99" t="s">
        <v>2</v>
      </c>
      <c r="K8" s="113" t="s">
        <v>42</v>
      </c>
      <c r="L8" s="114"/>
      <c r="M8" s="115"/>
      <c r="N8" s="60" t="s">
        <v>32</v>
      </c>
      <c r="O8" s="61"/>
      <c r="P8" s="61"/>
      <c r="Q8" s="62"/>
      <c r="R8" s="113" t="s">
        <v>37</v>
      </c>
      <c r="S8" s="115"/>
    </row>
    <row r="9" spans="2:21" ht="11.25" customHeight="1">
      <c r="B9" s="108"/>
      <c r="C9" s="111"/>
      <c r="D9" s="111"/>
      <c r="E9" s="91"/>
      <c r="F9" s="91"/>
      <c r="G9" s="91"/>
      <c r="H9" s="94"/>
      <c r="I9" s="97"/>
      <c r="J9" s="100"/>
      <c r="K9" s="116" t="s">
        <v>41</v>
      </c>
      <c r="L9" s="117"/>
      <c r="M9" s="118" t="s">
        <v>31</v>
      </c>
      <c r="N9" s="63"/>
      <c r="O9" s="64"/>
      <c r="P9" s="64"/>
      <c r="Q9" s="65"/>
      <c r="R9" s="56" t="s">
        <v>3</v>
      </c>
      <c r="S9" s="58" t="s">
        <v>44</v>
      </c>
    </row>
    <row r="10" spans="2:21" s="7" customFormat="1" ht="26.25" customHeight="1" thickBot="1">
      <c r="B10" s="109"/>
      <c r="C10" s="112"/>
      <c r="D10" s="112"/>
      <c r="E10" s="92"/>
      <c r="F10" s="92"/>
      <c r="G10" s="92"/>
      <c r="H10" s="95"/>
      <c r="I10" s="98"/>
      <c r="J10" s="101"/>
      <c r="K10" s="13" t="s">
        <v>3</v>
      </c>
      <c r="L10" s="14" t="s">
        <v>44</v>
      </c>
      <c r="M10" s="59"/>
      <c r="N10" s="66"/>
      <c r="O10" s="67"/>
      <c r="P10" s="67"/>
      <c r="Q10" s="68"/>
      <c r="R10" s="57"/>
      <c r="S10" s="59"/>
    </row>
    <row r="11" spans="2:21" s="7" customFormat="1" ht="18.75" customHeight="1" thickBot="1">
      <c r="B11" s="18" t="s">
        <v>1</v>
      </c>
      <c r="C11" s="36">
        <v>46118</v>
      </c>
      <c r="D11" s="36">
        <v>46119</v>
      </c>
      <c r="E11" s="36">
        <v>46120</v>
      </c>
      <c r="F11" s="36">
        <v>46121</v>
      </c>
      <c r="G11" s="36">
        <v>46122</v>
      </c>
      <c r="H11" s="36">
        <v>46123</v>
      </c>
      <c r="I11" s="36">
        <v>46124</v>
      </c>
      <c r="J11" s="102"/>
      <c r="K11" s="73">
        <v>2</v>
      </c>
      <c r="L11" s="69">
        <v>2</v>
      </c>
      <c r="M11" s="70" t="s">
        <v>33</v>
      </c>
      <c r="N11" s="82" t="s">
        <v>63</v>
      </c>
      <c r="O11" s="83"/>
      <c r="P11" s="83"/>
      <c r="Q11" s="84"/>
      <c r="R11" s="51">
        <v>5</v>
      </c>
      <c r="S11" s="53">
        <v>1</v>
      </c>
    </row>
    <row r="12" spans="2:21" s="7" customFormat="1" ht="26.25" customHeight="1" thickBot="1">
      <c r="B12" s="12" t="s">
        <v>45</v>
      </c>
      <c r="C12" s="37"/>
      <c r="D12" s="37"/>
      <c r="E12" s="37"/>
      <c r="F12" s="37"/>
      <c r="G12" s="37"/>
      <c r="H12" s="37" t="s">
        <v>54</v>
      </c>
      <c r="I12" s="37" t="s">
        <v>54</v>
      </c>
      <c r="J12" s="103"/>
      <c r="K12" s="74"/>
      <c r="L12" s="69"/>
      <c r="M12" s="71"/>
      <c r="N12" s="31" t="s">
        <v>53</v>
      </c>
      <c r="O12" s="7" t="s">
        <v>21</v>
      </c>
      <c r="P12" s="7" t="s">
        <v>60</v>
      </c>
      <c r="Q12" s="34" t="s">
        <v>34</v>
      </c>
      <c r="R12" s="52"/>
      <c r="S12" s="53"/>
    </row>
    <row r="13" spans="2:21" s="7" customFormat="1" ht="26.25" customHeight="1" thickBot="1">
      <c r="B13" s="16" t="s">
        <v>2</v>
      </c>
      <c r="C13" s="38"/>
      <c r="D13" s="38"/>
      <c r="E13" s="38"/>
      <c r="F13" s="38"/>
      <c r="G13" s="38"/>
      <c r="H13" s="38"/>
      <c r="I13" s="38"/>
      <c r="J13" s="103"/>
      <c r="K13" s="74"/>
      <c r="L13" s="69"/>
      <c r="M13" s="72"/>
      <c r="N13" s="45">
        <v>5</v>
      </c>
      <c r="O13" s="46">
        <v>17</v>
      </c>
      <c r="P13" s="46">
        <v>5</v>
      </c>
      <c r="Q13" s="47" t="s">
        <v>33</v>
      </c>
      <c r="R13" s="52"/>
      <c r="S13" s="53"/>
    </row>
    <row r="14" spans="2:21" s="7" customFormat="1" ht="18.75" customHeight="1" thickBot="1">
      <c r="B14" s="18" t="s">
        <v>13</v>
      </c>
      <c r="C14" s="36">
        <f>C11+7</f>
        <v>46125</v>
      </c>
      <c r="D14" s="36">
        <f t="shared" ref="D14:I14" si="0">D11+7</f>
        <v>46126</v>
      </c>
      <c r="E14" s="36">
        <f t="shared" si="0"/>
        <v>46127</v>
      </c>
      <c r="F14" s="36">
        <f t="shared" si="0"/>
        <v>46128</v>
      </c>
      <c r="G14" s="36">
        <f t="shared" si="0"/>
        <v>46129</v>
      </c>
      <c r="H14" s="36">
        <f t="shared" si="0"/>
        <v>46130</v>
      </c>
      <c r="I14" s="36">
        <f t="shared" si="0"/>
        <v>46131</v>
      </c>
      <c r="J14" s="86"/>
      <c r="K14" s="73">
        <v>2</v>
      </c>
      <c r="L14" s="69">
        <v>2</v>
      </c>
      <c r="M14" s="70" t="s">
        <v>33</v>
      </c>
      <c r="N14" s="82" t="s">
        <v>25</v>
      </c>
      <c r="O14" s="83"/>
      <c r="P14" s="83"/>
      <c r="Q14" s="84"/>
      <c r="R14" s="51">
        <v>7</v>
      </c>
      <c r="S14" s="53">
        <v>2</v>
      </c>
    </row>
    <row r="15" spans="2:21" s="7" customFormat="1" ht="26.25" customHeight="1" thickBot="1">
      <c r="B15" s="12" t="s">
        <v>45</v>
      </c>
      <c r="C15" s="37"/>
      <c r="D15" s="37"/>
      <c r="E15" s="37"/>
      <c r="F15" s="37" t="s">
        <v>51</v>
      </c>
      <c r="G15" s="37"/>
      <c r="H15" s="37"/>
      <c r="I15" s="37" t="s">
        <v>54</v>
      </c>
      <c r="J15" s="87"/>
      <c r="K15" s="74"/>
      <c r="L15" s="69"/>
      <c r="M15" s="71"/>
      <c r="N15" s="31" t="s">
        <v>25</v>
      </c>
      <c r="O15" s="7" t="s">
        <v>25</v>
      </c>
      <c r="P15" s="7" t="s">
        <v>25</v>
      </c>
      <c r="Q15" s="34" t="s">
        <v>25</v>
      </c>
      <c r="R15" s="52"/>
      <c r="S15" s="53"/>
    </row>
    <row r="16" spans="2:21" s="7" customFormat="1" ht="26.25" customHeight="1" thickBot="1">
      <c r="B16" s="17" t="s">
        <v>2</v>
      </c>
      <c r="C16" s="35"/>
      <c r="D16" s="35"/>
      <c r="E16" s="35"/>
      <c r="F16" s="40" t="s">
        <v>61</v>
      </c>
      <c r="G16" s="35"/>
      <c r="H16" s="35"/>
      <c r="I16" s="35"/>
      <c r="J16" s="88"/>
      <c r="K16" s="74"/>
      <c r="L16" s="69"/>
      <c r="M16" s="72"/>
      <c r="N16" s="45" t="s">
        <v>25</v>
      </c>
      <c r="O16" s="46" t="s">
        <v>25</v>
      </c>
      <c r="P16" s="46" t="s">
        <v>25</v>
      </c>
      <c r="Q16" s="47" t="s">
        <v>25</v>
      </c>
      <c r="R16" s="52"/>
      <c r="S16" s="53"/>
    </row>
    <row r="17" spans="2:19" s="7" customFormat="1" ht="18.75" customHeight="1" thickBot="1">
      <c r="B17" s="15" t="s">
        <v>1</v>
      </c>
      <c r="C17" s="36">
        <f>C14+7</f>
        <v>46132</v>
      </c>
      <c r="D17" s="36">
        <f t="shared" ref="D17:I17" si="1">D14+7</f>
        <v>46133</v>
      </c>
      <c r="E17" s="36">
        <f t="shared" si="1"/>
        <v>46134</v>
      </c>
      <c r="F17" s="36">
        <f t="shared" si="1"/>
        <v>46135</v>
      </c>
      <c r="G17" s="36">
        <f t="shared" si="1"/>
        <v>46136</v>
      </c>
      <c r="H17" s="36">
        <f t="shared" si="1"/>
        <v>46137</v>
      </c>
      <c r="I17" s="36">
        <f t="shared" si="1"/>
        <v>46138</v>
      </c>
      <c r="J17" s="79"/>
      <c r="K17" s="73">
        <v>1</v>
      </c>
      <c r="L17" s="69">
        <v>1</v>
      </c>
      <c r="M17" s="70" t="s">
        <v>33</v>
      </c>
      <c r="N17" s="82" t="s">
        <v>25</v>
      </c>
      <c r="O17" s="83"/>
      <c r="P17" s="83"/>
      <c r="Q17" s="84"/>
      <c r="R17" s="51">
        <v>1</v>
      </c>
      <c r="S17" s="53">
        <v>1</v>
      </c>
    </row>
    <row r="18" spans="2:19" s="7" customFormat="1" ht="26.25" customHeight="1" thickBot="1">
      <c r="B18" s="12" t="s">
        <v>45</v>
      </c>
      <c r="C18" s="37" t="s">
        <v>4</v>
      </c>
      <c r="D18" s="37" t="s">
        <v>4</v>
      </c>
      <c r="E18" s="37" t="s">
        <v>4</v>
      </c>
      <c r="F18" s="37" t="s">
        <v>4</v>
      </c>
      <c r="G18" s="37" t="s">
        <v>4</v>
      </c>
      <c r="H18" s="37" t="s">
        <v>4</v>
      </c>
      <c r="I18" s="37" t="s">
        <v>54</v>
      </c>
      <c r="J18" s="80"/>
      <c r="K18" s="74"/>
      <c r="L18" s="69"/>
      <c r="M18" s="71"/>
      <c r="N18" s="31" t="s">
        <v>25</v>
      </c>
      <c r="O18" s="7" t="s">
        <v>25</v>
      </c>
      <c r="P18" s="7" t="s">
        <v>25</v>
      </c>
      <c r="Q18" s="34" t="s">
        <v>25</v>
      </c>
      <c r="R18" s="52"/>
      <c r="S18" s="53"/>
    </row>
    <row r="19" spans="2:19" s="7" customFormat="1" ht="26.25" customHeight="1" thickBot="1">
      <c r="B19" s="17" t="s">
        <v>2</v>
      </c>
      <c r="C19" s="35"/>
      <c r="D19" s="35"/>
      <c r="E19" s="35"/>
      <c r="F19" s="35"/>
      <c r="G19" s="35"/>
      <c r="H19" s="35"/>
      <c r="I19" s="35"/>
      <c r="J19" s="81"/>
      <c r="K19" s="74"/>
      <c r="L19" s="69"/>
      <c r="M19" s="72"/>
      <c r="N19" s="45" t="s">
        <v>25</v>
      </c>
      <c r="O19" s="46" t="s">
        <v>25</v>
      </c>
      <c r="P19" s="46" t="s">
        <v>25</v>
      </c>
      <c r="Q19" s="47" t="s">
        <v>25</v>
      </c>
      <c r="R19" s="52"/>
      <c r="S19" s="53"/>
    </row>
    <row r="20" spans="2:19" s="7" customFormat="1" ht="18.75" customHeight="1" thickBot="1">
      <c r="B20" s="18" t="s">
        <v>1</v>
      </c>
      <c r="C20" s="36">
        <f>C17+7</f>
        <v>46139</v>
      </c>
      <c r="D20" s="36">
        <f t="shared" ref="D20:I20" si="2">D17+7</f>
        <v>46140</v>
      </c>
      <c r="E20" s="36">
        <f t="shared" si="2"/>
        <v>46141</v>
      </c>
      <c r="F20" s="36">
        <f t="shared" si="2"/>
        <v>46142</v>
      </c>
      <c r="G20" s="36">
        <f t="shared" si="2"/>
        <v>46143</v>
      </c>
      <c r="H20" s="36">
        <f t="shared" si="2"/>
        <v>46144</v>
      </c>
      <c r="I20" s="36">
        <f t="shared" si="2"/>
        <v>46145</v>
      </c>
      <c r="J20" s="79"/>
      <c r="K20" s="73">
        <v>1</v>
      </c>
      <c r="L20" s="69">
        <v>1</v>
      </c>
      <c r="M20" s="70" t="s">
        <v>33</v>
      </c>
      <c r="N20" s="82" t="s">
        <v>64</v>
      </c>
      <c r="O20" s="83"/>
      <c r="P20" s="83"/>
      <c r="Q20" s="84"/>
      <c r="R20" s="51">
        <v>4</v>
      </c>
      <c r="S20" s="53">
        <v>1</v>
      </c>
    </row>
    <row r="21" spans="2:19" s="7" customFormat="1" ht="26.25" customHeight="1" thickBot="1">
      <c r="B21" s="12" t="s">
        <v>45</v>
      </c>
      <c r="C21" s="37"/>
      <c r="D21" s="37"/>
      <c r="E21" s="37"/>
      <c r="F21" s="37" t="s">
        <v>4</v>
      </c>
      <c r="G21" s="37" t="s">
        <v>4</v>
      </c>
      <c r="H21" s="37" t="s">
        <v>4</v>
      </c>
      <c r="I21" s="37" t="s">
        <v>54</v>
      </c>
      <c r="J21" s="80"/>
      <c r="K21" s="74"/>
      <c r="L21" s="69"/>
      <c r="M21" s="71"/>
      <c r="N21" s="31" t="s">
        <v>53</v>
      </c>
      <c r="O21" s="7" t="s">
        <v>21</v>
      </c>
      <c r="P21" s="7" t="s">
        <v>60</v>
      </c>
      <c r="Q21" s="34" t="s">
        <v>34</v>
      </c>
      <c r="R21" s="52"/>
      <c r="S21" s="53"/>
    </row>
    <row r="22" spans="2:19" s="7" customFormat="1" ht="26.25" customHeight="1" thickBot="1">
      <c r="B22" s="17" t="s">
        <v>2</v>
      </c>
      <c r="C22" s="35"/>
      <c r="D22" s="35"/>
      <c r="E22" s="35"/>
      <c r="F22" s="35"/>
      <c r="G22" s="35"/>
      <c r="H22" s="35"/>
      <c r="I22" s="35"/>
      <c r="J22" s="81"/>
      <c r="K22" s="74"/>
      <c r="L22" s="69"/>
      <c r="M22" s="72"/>
      <c r="N22" s="45">
        <v>9</v>
      </c>
      <c r="O22" s="46">
        <v>29</v>
      </c>
      <c r="P22" s="46">
        <v>9</v>
      </c>
      <c r="Q22" s="47" t="s">
        <v>33</v>
      </c>
      <c r="R22" s="52"/>
      <c r="S22" s="53"/>
    </row>
    <row r="23" spans="2:19" s="7" customFormat="1" ht="18.75" customHeight="1" thickBot="1">
      <c r="B23" s="15" t="s">
        <v>1</v>
      </c>
      <c r="C23" s="36">
        <f>C20+7</f>
        <v>46146</v>
      </c>
      <c r="D23" s="36">
        <f t="shared" ref="D23:I23" si="3">D20+7</f>
        <v>46147</v>
      </c>
      <c r="E23" s="36">
        <f t="shared" si="3"/>
        <v>46148</v>
      </c>
      <c r="F23" s="36">
        <f t="shared" si="3"/>
        <v>46149</v>
      </c>
      <c r="G23" s="36">
        <f t="shared" si="3"/>
        <v>46150</v>
      </c>
      <c r="H23" s="36">
        <f t="shared" si="3"/>
        <v>46151</v>
      </c>
      <c r="I23" s="36">
        <f t="shared" si="3"/>
        <v>46152</v>
      </c>
      <c r="J23" s="79"/>
      <c r="K23" s="73">
        <v>2</v>
      </c>
      <c r="L23" s="69">
        <v>2</v>
      </c>
      <c r="M23" s="70" t="s">
        <v>33</v>
      </c>
      <c r="N23" s="82" t="s">
        <v>25</v>
      </c>
      <c r="O23" s="83"/>
      <c r="P23" s="83"/>
      <c r="Q23" s="84"/>
      <c r="R23" s="51">
        <v>7</v>
      </c>
      <c r="S23" s="53">
        <v>2</v>
      </c>
    </row>
    <row r="24" spans="2:19" s="7" customFormat="1" ht="26.25" customHeight="1" thickBot="1">
      <c r="B24" s="12" t="s">
        <v>45</v>
      </c>
      <c r="C24" s="37"/>
      <c r="D24" s="37"/>
      <c r="E24" s="37"/>
      <c r="F24" s="37"/>
      <c r="G24" s="37"/>
      <c r="H24" s="37" t="s">
        <v>54</v>
      </c>
      <c r="I24" s="37" t="s">
        <v>54</v>
      </c>
      <c r="J24" s="80"/>
      <c r="K24" s="74"/>
      <c r="L24" s="69"/>
      <c r="M24" s="71"/>
      <c r="N24" s="31" t="s">
        <v>25</v>
      </c>
      <c r="O24" s="7" t="s">
        <v>25</v>
      </c>
      <c r="P24" s="7" t="s">
        <v>25</v>
      </c>
      <c r="Q24" s="34" t="s">
        <v>25</v>
      </c>
      <c r="R24" s="52"/>
      <c r="S24" s="53"/>
    </row>
    <row r="25" spans="2:19" s="7" customFormat="1" ht="26.25" customHeight="1" thickBot="1">
      <c r="B25" s="17" t="s">
        <v>2</v>
      </c>
      <c r="C25" s="35"/>
      <c r="D25" s="35"/>
      <c r="E25" s="35"/>
      <c r="F25" s="35"/>
      <c r="G25" s="35"/>
      <c r="H25" s="35"/>
      <c r="I25" s="35"/>
      <c r="J25" s="81"/>
      <c r="K25" s="74"/>
      <c r="L25" s="69"/>
      <c r="M25" s="72"/>
      <c r="N25" s="45" t="s">
        <v>25</v>
      </c>
      <c r="O25" s="46" t="s">
        <v>25</v>
      </c>
      <c r="P25" s="46" t="s">
        <v>25</v>
      </c>
      <c r="Q25" s="47" t="s">
        <v>25</v>
      </c>
      <c r="R25" s="52"/>
      <c r="S25" s="53"/>
    </row>
    <row r="26" spans="2:19" s="7" customFormat="1" ht="18.75" customHeight="1" thickBot="1">
      <c r="B26" s="18" t="s">
        <v>1</v>
      </c>
      <c r="C26" s="36">
        <f>C23+7</f>
        <v>46153</v>
      </c>
      <c r="D26" s="36">
        <f t="shared" ref="D26:I26" si="4">D23+7</f>
        <v>46154</v>
      </c>
      <c r="E26" s="36">
        <f t="shared" si="4"/>
        <v>46155</v>
      </c>
      <c r="F26" s="36">
        <f t="shared" si="4"/>
        <v>46156</v>
      </c>
      <c r="G26" s="36">
        <f t="shared" si="4"/>
        <v>46157</v>
      </c>
      <c r="H26" s="36">
        <f t="shared" si="4"/>
        <v>46158</v>
      </c>
      <c r="I26" s="36">
        <f t="shared" si="4"/>
        <v>46159</v>
      </c>
      <c r="J26" s="79"/>
      <c r="K26" s="73">
        <v>2</v>
      </c>
      <c r="L26" s="69">
        <v>2</v>
      </c>
      <c r="M26" s="70" t="s">
        <v>33</v>
      </c>
      <c r="N26" s="82" t="s">
        <v>25</v>
      </c>
      <c r="O26" s="83"/>
      <c r="P26" s="83"/>
      <c r="Q26" s="84"/>
      <c r="R26" s="51">
        <v>7</v>
      </c>
      <c r="S26" s="53">
        <v>3</v>
      </c>
    </row>
    <row r="27" spans="2:19" s="7" customFormat="1" ht="26.25" customHeight="1" thickBot="1">
      <c r="B27" s="12" t="s">
        <v>45</v>
      </c>
      <c r="C27" s="37"/>
      <c r="D27" s="37"/>
      <c r="E27" s="37"/>
      <c r="F27" s="37"/>
      <c r="G27" s="37"/>
      <c r="H27" s="37" t="s">
        <v>54</v>
      </c>
      <c r="I27" s="37" t="s">
        <v>54</v>
      </c>
      <c r="J27" s="80"/>
      <c r="K27" s="74"/>
      <c r="L27" s="69"/>
      <c r="M27" s="71"/>
      <c r="N27" s="31" t="s">
        <v>25</v>
      </c>
      <c r="O27" s="7" t="s">
        <v>25</v>
      </c>
      <c r="P27" s="7" t="s">
        <v>25</v>
      </c>
      <c r="Q27" s="34" t="s">
        <v>25</v>
      </c>
      <c r="R27" s="52"/>
      <c r="S27" s="53"/>
    </row>
    <row r="28" spans="2:19" s="7" customFormat="1" ht="26.25" customHeight="1" thickBot="1">
      <c r="B28" s="17" t="s">
        <v>2</v>
      </c>
      <c r="C28" s="35"/>
      <c r="D28" s="35"/>
      <c r="E28" s="35"/>
      <c r="F28" s="35"/>
      <c r="G28" s="35"/>
      <c r="H28" s="35"/>
      <c r="I28" s="35"/>
      <c r="J28" s="81"/>
      <c r="K28" s="74"/>
      <c r="L28" s="69"/>
      <c r="M28" s="72"/>
      <c r="N28" s="45" t="s">
        <v>25</v>
      </c>
      <c r="O28" s="46" t="s">
        <v>25</v>
      </c>
      <c r="P28" s="46" t="s">
        <v>25</v>
      </c>
      <c r="Q28" s="47" t="s">
        <v>25</v>
      </c>
      <c r="R28" s="52"/>
      <c r="S28" s="53"/>
    </row>
    <row r="29" spans="2:19" s="7" customFormat="1" ht="18.75" customHeight="1" thickBot="1">
      <c r="B29" s="18" t="s">
        <v>13</v>
      </c>
      <c r="C29" s="36">
        <f>C26+7</f>
        <v>46160</v>
      </c>
      <c r="D29" s="36">
        <f t="shared" ref="D29:I29" si="5">D26+7</f>
        <v>46161</v>
      </c>
      <c r="E29" s="36">
        <f t="shared" si="5"/>
        <v>46162</v>
      </c>
      <c r="F29" s="36">
        <f t="shared" si="5"/>
        <v>46163</v>
      </c>
      <c r="G29" s="36">
        <f t="shared" si="5"/>
        <v>46164</v>
      </c>
      <c r="H29" s="36">
        <f t="shared" si="5"/>
        <v>46165</v>
      </c>
      <c r="I29" s="36">
        <f t="shared" si="5"/>
        <v>46166</v>
      </c>
      <c r="J29" s="79"/>
      <c r="K29" s="73">
        <v>2</v>
      </c>
      <c r="L29" s="69">
        <v>2</v>
      </c>
      <c r="M29" s="70" t="s">
        <v>33</v>
      </c>
      <c r="N29" s="82" t="s">
        <v>25</v>
      </c>
      <c r="O29" s="83"/>
      <c r="P29" s="83"/>
      <c r="Q29" s="84"/>
      <c r="R29" s="51">
        <v>7</v>
      </c>
      <c r="S29" s="53">
        <v>2</v>
      </c>
    </row>
    <row r="30" spans="2:19" s="7" customFormat="1" ht="26.25" customHeight="1" thickBot="1">
      <c r="B30" s="12" t="s">
        <v>45</v>
      </c>
      <c r="C30" s="37"/>
      <c r="D30" s="37"/>
      <c r="E30" s="37"/>
      <c r="F30" s="37"/>
      <c r="G30" s="37" t="s">
        <v>51</v>
      </c>
      <c r="H30" s="37"/>
      <c r="I30" s="37" t="s">
        <v>54</v>
      </c>
      <c r="J30" s="80"/>
      <c r="K30" s="74"/>
      <c r="L30" s="69"/>
      <c r="M30" s="71"/>
      <c r="N30" s="31" t="s">
        <v>25</v>
      </c>
      <c r="O30" s="7" t="s">
        <v>25</v>
      </c>
      <c r="P30" s="7" t="s">
        <v>25</v>
      </c>
      <c r="Q30" s="34" t="s">
        <v>25</v>
      </c>
      <c r="R30" s="52"/>
      <c r="S30" s="53"/>
    </row>
    <row r="31" spans="2:19" s="7" customFormat="1" ht="26.25" customHeight="1" thickBot="1">
      <c r="B31" s="17" t="s">
        <v>2</v>
      </c>
      <c r="C31" s="35"/>
      <c r="D31" s="35"/>
      <c r="E31" s="35"/>
      <c r="F31" s="35"/>
      <c r="G31" s="40" t="s">
        <v>61</v>
      </c>
      <c r="H31" s="35"/>
      <c r="I31" s="35"/>
      <c r="J31" s="81"/>
      <c r="K31" s="74"/>
      <c r="L31" s="69"/>
      <c r="M31" s="72"/>
      <c r="N31" s="45" t="s">
        <v>25</v>
      </c>
      <c r="O31" s="46" t="s">
        <v>25</v>
      </c>
      <c r="P31" s="46" t="s">
        <v>25</v>
      </c>
      <c r="Q31" s="47" t="s">
        <v>25</v>
      </c>
      <c r="R31" s="52"/>
      <c r="S31" s="53"/>
    </row>
    <row r="32" spans="2:19" s="7" customFormat="1" ht="18.75" customHeight="1" thickBot="1">
      <c r="B32" s="15" t="s">
        <v>1</v>
      </c>
      <c r="C32" s="36">
        <f>C29+7</f>
        <v>46167</v>
      </c>
      <c r="D32" s="36">
        <f t="shared" ref="D32:I32" si="6">D29+7</f>
        <v>46168</v>
      </c>
      <c r="E32" s="36">
        <f t="shared" si="6"/>
        <v>46169</v>
      </c>
      <c r="F32" s="36">
        <f t="shared" si="6"/>
        <v>46170</v>
      </c>
      <c r="G32" s="36">
        <f t="shared" si="6"/>
        <v>46171</v>
      </c>
      <c r="H32" s="36">
        <f t="shared" si="6"/>
        <v>46172</v>
      </c>
      <c r="I32" s="36">
        <f t="shared" si="6"/>
        <v>46173</v>
      </c>
      <c r="J32" s="79"/>
      <c r="K32" s="73">
        <v>2</v>
      </c>
      <c r="L32" s="69">
        <v>1</v>
      </c>
      <c r="M32" s="70" t="s">
        <v>35</v>
      </c>
      <c r="N32" s="82" t="s">
        <v>25</v>
      </c>
      <c r="O32" s="83"/>
      <c r="P32" s="83"/>
      <c r="Q32" s="84"/>
      <c r="R32" s="51">
        <v>7</v>
      </c>
      <c r="S32" s="53">
        <v>1</v>
      </c>
    </row>
    <row r="33" spans="2:19" s="7" customFormat="1" ht="26.25" customHeight="1" thickBot="1">
      <c r="B33" s="12" t="s">
        <v>45</v>
      </c>
      <c r="C33" s="37"/>
      <c r="D33" s="37"/>
      <c r="E33" s="37"/>
      <c r="F33" s="37"/>
      <c r="G33" s="37"/>
      <c r="H33" s="37"/>
      <c r="I33" s="37" t="s">
        <v>54</v>
      </c>
      <c r="J33" s="80"/>
      <c r="K33" s="74"/>
      <c r="L33" s="69"/>
      <c r="M33" s="71"/>
      <c r="N33" s="31" t="s">
        <v>25</v>
      </c>
      <c r="O33" s="7" t="s">
        <v>25</v>
      </c>
      <c r="P33" s="7" t="s">
        <v>25</v>
      </c>
      <c r="Q33" s="34" t="s">
        <v>25</v>
      </c>
      <c r="R33" s="52"/>
      <c r="S33" s="53"/>
    </row>
    <row r="34" spans="2:19" s="7" customFormat="1" ht="26.25" customHeight="1" thickBot="1">
      <c r="B34" s="17" t="s">
        <v>2</v>
      </c>
      <c r="C34" s="35"/>
      <c r="D34" s="35"/>
      <c r="E34" s="35"/>
      <c r="F34" s="35"/>
      <c r="G34" s="35"/>
      <c r="H34" s="35"/>
      <c r="I34" s="35"/>
      <c r="J34" s="81"/>
      <c r="K34" s="74"/>
      <c r="L34" s="69"/>
      <c r="M34" s="72"/>
      <c r="N34" s="45" t="s">
        <v>25</v>
      </c>
      <c r="O34" s="46" t="s">
        <v>25</v>
      </c>
      <c r="P34" s="46" t="s">
        <v>25</v>
      </c>
      <c r="Q34" s="47" t="s">
        <v>25</v>
      </c>
      <c r="R34" s="52"/>
      <c r="S34" s="53"/>
    </row>
    <row r="35" spans="2:19" s="7" customFormat="1" ht="18.75" customHeight="1" thickBot="1">
      <c r="B35" s="18" t="s">
        <v>1</v>
      </c>
      <c r="C35" s="36">
        <f>C32+7</f>
        <v>46174</v>
      </c>
      <c r="D35" s="36">
        <f t="shared" ref="D35:I35" si="7">D32+7</f>
        <v>46175</v>
      </c>
      <c r="E35" s="36">
        <f t="shared" si="7"/>
        <v>46176</v>
      </c>
      <c r="F35" s="36">
        <f t="shared" si="7"/>
        <v>46177</v>
      </c>
      <c r="G35" s="36">
        <f t="shared" si="7"/>
        <v>46178</v>
      </c>
      <c r="H35" s="36">
        <f t="shared" si="7"/>
        <v>46179</v>
      </c>
      <c r="I35" s="36">
        <f t="shared" si="7"/>
        <v>46180</v>
      </c>
      <c r="J35" s="79"/>
      <c r="K35" s="73">
        <v>2</v>
      </c>
      <c r="L35" s="69">
        <v>1</v>
      </c>
      <c r="M35" s="70" t="s">
        <v>35</v>
      </c>
      <c r="N35" s="82" t="s">
        <v>65</v>
      </c>
      <c r="O35" s="83"/>
      <c r="P35" s="83"/>
      <c r="Q35" s="84"/>
      <c r="R35" s="51">
        <v>7</v>
      </c>
      <c r="S35" s="53">
        <v>2</v>
      </c>
    </row>
    <row r="36" spans="2:19" s="7" customFormat="1" ht="26.25" customHeight="1" thickBot="1">
      <c r="B36" s="12" t="s">
        <v>45</v>
      </c>
      <c r="C36" s="37"/>
      <c r="D36" s="37"/>
      <c r="E36" s="37"/>
      <c r="F36" s="37"/>
      <c r="G36" s="37"/>
      <c r="H36" s="37"/>
      <c r="I36" s="37" t="s">
        <v>54</v>
      </c>
      <c r="J36" s="80"/>
      <c r="K36" s="74"/>
      <c r="L36" s="69"/>
      <c r="M36" s="71"/>
      <c r="N36" s="31" t="s">
        <v>53</v>
      </c>
      <c r="O36" s="7" t="s">
        <v>21</v>
      </c>
      <c r="P36" s="7" t="s">
        <v>60</v>
      </c>
      <c r="Q36" s="34" t="s">
        <v>34</v>
      </c>
      <c r="R36" s="52"/>
      <c r="S36" s="53"/>
    </row>
    <row r="37" spans="2:19" s="7" customFormat="1" ht="26.25" customHeight="1" thickBot="1">
      <c r="B37" s="17" t="s">
        <v>2</v>
      </c>
      <c r="C37" s="35"/>
      <c r="D37" s="35"/>
      <c r="E37" s="35"/>
      <c r="F37" s="35"/>
      <c r="G37" s="35"/>
      <c r="H37" s="35"/>
      <c r="I37" s="35"/>
      <c r="J37" s="81"/>
      <c r="K37" s="74"/>
      <c r="L37" s="69"/>
      <c r="M37" s="72"/>
      <c r="N37" s="45">
        <v>2</v>
      </c>
      <c r="O37" s="46">
        <v>9</v>
      </c>
      <c r="P37" s="46">
        <v>2</v>
      </c>
      <c r="Q37" s="47" t="s">
        <v>33</v>
      </c>
      <c r="R37" s="52"/>
      <c r="S37" s="53"/>
    </row>
    <row r="38" spans="2:19" s="7" customFormat="1" ht="18.75" customHeight="1" thickBot="1">
      <c r="B38" s="15" t="s">
        <v>1</v>
      </c>
      <c r="C38" s="36">
        <v>46181</v>
      </c>
      <c r="D38" s="36">
        <v>46182</v>
      </c>
      <c r="E38" s="36"/>
      <c r="F38" s="36">
        <v>46183</v>
      </c>
      <c r="G38" s="36">
        <v>46184</v>
      </c>
      <c r="H38" s="36">
        <v>46185</v>
      </c>
      <c r="I38" s="36">
        <v>46186</v>
      </c>
      <c r="J38" s="79"/>
      <c r="K38" s="73">
        <v>0</v>
      </c>
      <c r="L38" s="69">
        <v>1</v>
      </c>
      <c r="M38" s="70" t="s">
        <v>33</v>
      </c>
      <c r="N38" s="82" t="s">
        <v>25</v>
      </c>
      <c r="O38" s="83"/>
      <c r="P38" s="83"/>
      <c r="Q38" s="84"/>
      <c r="R38" s="51">
        <v>3</v>
      </c>
      <c r="S38" s="53">
        <v>1</v>
      </c>
    </row>
    <row r="39" spans="2:19" s="7" customFormat="1" ht="26.25" customHeight="1" thickBot="1">
      <c r="B39" s="12" t="s">
        <v>45</v>
      </c>
      <c r="C39" s="37" t="s">
        <v>54</v>
      </c>
      <c r="D39" s="37"/>
      <c r="E39" s="37"/>
      <c r="F39" s="37"/>
      <c r="G39" s="37"/>
      <c r="H39" s="37"/>
      <c r="I39" s="37"/>
      <c r="J39" s="80"/>
      <c r="K39" s="74"/>
      <c r="L39" s="69"/>
      <c r="M39" s="71"/>
      <c r="N39" s="31" t="s">
        <v>25</v>
      </c>
      <c r="O39" s="7" t="s">
        <v>25</v>
      </c>
      <c r="P39" s="7" t="s">
        <v>25</v>
      </c>
      <c r="Q39" s="34" t="s">
        <v>25</v>
      </c>
      <c r="R39" s="52"/>
      <c r="S39" s="53"/>
    </row>
    <row r="40" spans="2:19" s="7" customFormat="1" ht="26.25" customHeight="1" thickBot="1">
      <c r="B40" s="17" t="s">
        <v>2</v>
      </c>
      <c r="C40" s="35"/>
      <c r="D40" s="35"/>
      <c r="E40" s="35"/>
      <c r="F40" s="35"/>
      <c r="G40" s="35"/>
      <c r="H40" s="35"/>
      <c r="I40" s="35"/>
      <c r="J40" s="81"/>
      <c r="K40" s="74"/>
      <c r="L40" s="69"/>
      <c r="M40" s="72"/>
      <c r="N40" s="45" t="s">
        <v>25</v>
      </c>
      <c r="O40" s="46" t="s">
        <v>25</v>
      </c>
      <c r="P40" s="46" t="s">
        <v>25</v>
      </c>
      <c r="Q40" s="47" t="s">
        <v>25</v>
      </c>
      <c r="R40" s="52"/>
      <c r="S40" s="53"/>
    </row>
    <row r="41" spans="2:19" s="7" customFormat="1" ht="18.75" customHeight="1" thickBot="1">
      <c r="B41" s="18" t="s">
        <v>13</v>
      </c>
      <c r="C41" s="36">
        <v>46187</v>
      </c>
      <c r="D41" s="36">
        <v>46188</v>
      </c>
      <c r="E41" s="36">
        <v>46189</v>
      </c>
      <c r="F41" s="36">
        <v>46190</v>
      </c>
      <c r="G41" s="36">
        <v>46191</v>
      </c>
      <c r="H41" s="36">
        <v>46192</v>
      </c>
      <c r="I41" s="36">
        <v>46193</v>
      </c>
      <c r="J41" s="86"/>
      <c r="K41" s="73" t="s">
        <v>25</v>
      </c>
      <c r="L41" s="69" t="s">
        <v>25</v>
      </c>
      <c r="M41" s="70" t="s">
        <v>25</v>
      </c>
      <c r="N41" s="82" t="s">
        <v>25</v>
      </c>
      <c r="O41" s="83"/>
      <c r="P41" s="83"/>
      <c r="Q41" s="84"/>
      <c r="R41" s="51" t="s">
        <v>25</v>
      </c>
      <c r="S41" s="53" t="s">
        <v>25</v>
      </c>
    </row>
    <row r="42" spans="2:19" s="7" customFormat="1" ht="26.25" customHeight="1" thickBot="1">
      <c r="B42" s="12" t="s">
        <v>45</v>
      </c>
      <c r="C42" s="37"/>
      <c r="D42" s="37"/>
      <c r="E42" s="37"/>
      <c r="F42" s="37"/>
      <c r="G42" s="37"/>
      <c r="H42" s="37"/>
      <c r="I42" s="37"/>
      <c r="J42" s="87"/>
      <c r="K42" s="74"/>
      <c r="L42" s="69"/>
      <c r="M42" s="71"/>
      <c r="N42" s="31" t="s">
        <v>25</v>
      </c>
      <c r="O42" s="7" t="s">
        <v>25</v>
      </c>
      <c r="P42" s="7" t="s">
        <v>25</v>
      </c>
      <c r="Q42" s="34" t="s">
        <v>25</v>
      </c>
      <c r="R42" s="52"/>
      <c r="S42" s="53"/>
    </row>
    <row r="43" spans="2:19" s="7" customFormat="1" ht="26.25" customHeight="1" thickBot="1">
      <c r="B43" s="17" t="s">
        <v>2</v>
      </c>
      <c r="C43" s="35"/>
      <c r="D43" s="35"/>
      <c r="E43" s="35"/>
      <c r="F43" s="35"/>
      <c r="G43" s="35"/>
      <c r="H43" s="35"/>
      <c r="I43" s="35"/>
      <c r="J43" s="88"/>
      <c r="K43" s="74"/>
      <c r="L43" s="69"/>
      <c r="M43" s="72"/>
      <c r="N43" s="45" t="s">
        <v>25</v>
      </c>
      <c r="O43" s="46" t="s">
        <v>25</v>
      </c>
      <c r="P43" s="46" t="s">
        <v>25</v>
      </c>
      <c r="Q43" s="47" t="s">
        <v>25</v>
      </c>
      <c r="R43" s="52"/>
      <c r="S43" s="53"/>
    </row>
    <row r="44" spans="2:19" s="7" customFormat="1" ht="18.75" customHeight="1" thickBot="1">
      <c r="B44" s="15" t="s">
        <v>1</v>
      </c>
      <c r="C44" s="39">
        <v>46194</v>
      </c>
      <c r="D44" s="39">
        <v>46195</v>
      </c>
      <c r="E44" s="39">
        <v>46196</v>
      </c>
      <c r="F44" s="39">
        <v>46197</v>
      </c>
      <c r="G44" s="39">
        <v>46198</v>
      </c>
      <c r="H44" s="39">
        <v>46199</v>
      </c>
      <c r="I44" s="39">
        <v>46200</v>
      </c>
      <c r="J44" s="79"/>
      <c r="K44" s="73" t="s">
        <v>25</v>
      </c>
      <c r="L44" s="69" t="s">
        <v>25</v>
      </c>
      <c r="M44" s="70" t="s">
        <v>25</v>
      </c>
      <c r="N44" s="82" t="s">
        <v>25</v>
      </c>
      <c r="O44" s="83"/>
      <c r="P44" s="83"/>
      <c r="Q44" s="84"/>
      <c r="R44" s="51" t="s">
        <v>25</v>
      </c>
      <c r="S44" s="53" t="s">
        <v>25</v>
      </c>
    </row>
    <row r="45" spans="2:19" s="7" customFormat="1" ht="26.25" customHeight="1" thickBot="1">
      <c r="B45" s="12" t="s">
        <v>45</v>
      </c>
      <c r="C45" s="37"/>
      <c r="D45" s="37"/>
      <c r="E45" s="37"/>
      <c r="F45" s="37"/>
      <c r="G45" s="37"/>
      <c r="H45" s="37"/>
      <c r="I45" s="37"/>
      <c r="J45" s="80"/>
      <c r="K45" s="74"/>
      <c r="L45" s="69"/>
      <c r="M45" s="71"/>
      <c r="N45" s="31" t="s">
        <v>25</v>
      </c>
      <c r="O45" s="7" t="s">
        <v>25</v>
      </c>
      <c r="P45" s="7" t="s">
        <v>25</v>
      </c>
      <c r="Q45" s="34" t="s">
        <v>25</v>
      </c>
      <c r="R45" s="52"/>
      <c r="S45" s="53"/>
    </row>
    <row r="46" spans="2:19" s="7" customFormat="1" ht="26.25" customHeight="1" thickBot="1">
      <c r="B46" s="17" t="s">
        <v>2</v>
      </c>
      <c r="C46" s="35"/>
      <c r="D46" s="35"/>
      <c r="E46" s="35"/>
      <c r="F46" s="35"/>
      <c r="G46" s="35"/>
      <c r="H46" s="35"/>
      <c r="I46" s="35"/>
      <c r="J46" s="81"/>
      <c r="K46" s="74"/>
      <c r="L46" s="69"/>
      <c r="M46" s="72"/>
      <c r="N46" s="45" t="s">
        <v>25</v>
      </c>
      <c r="O46" s="46" t="s">
        <v>25</v>
      </c>
      <c r="P46" s="46" t="s">
        <v>25</v>
      </c>
      <c r="Q46" s="47" t="s">
        <v>25</v>
      </c>
      <c r="R46" s="52"/>
      <c r="S46" s="53"/>
    </row>
    <row r="47" spans="2:19" s="7" customFormat="1" ht="18.75" customHeight="1" thickBot="1">
      <c r="B47" s="18" t="s">
        <v>1</v>
      </c>
      <c r="C47" s="36">
        <v>46201</v>
      </c>
      <c r="D47" s="36">
        <v>46202</v>
      </c>
      <c r="E47" s="36">
        <v>46203</v>
      </c>
      <c r="F47" s="36">
        <v>46204</v>
      </c>
      <c r="G47" s="36">
        <v>46205</v>
      </c>
      <c r="H47" s="36">
        <v>46206</v>
      </c>
      <c r="I47" s="36">
        <v>46207</v>
      </c>
      <c r="J47" s="79"/>
      <c r="K47" s="73" t="s">
        <v>25</v>
      </c>
      <c r="L47" s="69" t="s">
        <v>25</v>
      </c>
      <c r="M47" s="70" t="s">
        <v>25</v>
      </c>
      <c r="N47" s="82" t="s">
        <v>25</v>
      </c>
      <c r="O47" s="83"/>
      <c r="P47" s="83"/>
      <c r="Q47" s="84"/>
      <c r="R47" s="51" t="s">
        <v>25</v>
      </c>
      <c r="S47" s="53" t="s">
        <v>25</v>
      </c>
    </row>
    <row r="48" spans="2:19" s="7" customFormat="1" ht="26.25" customHeight="1" thickBot="1">
      <c r="B48" s="12" t="s">
        <v>45</v>
      </c>
      <c r="C48" s="37"/>
      <c r="D48" s="37"/>
      <c r="E48" s="37"/>
      <c r="F48" s="37"/>
      <c r="G48" s="37"/>
      <c r="H48" s="37"/>
      <c r="I48" s="37"/>
      <c r="J48" s="80"/>
      <c r="K48" s="74"/>
      <c r="L48" s="69"/>
      <c r="M48" s="71"/>
      <c r="N48" s="31" t="s">
        <v>25</v>
      </c>
      <c r="O48" s="7" t="s">
        <v>25</v>
      </c>
      <c r="P48" s="7" t="s">
        <v>25</v>
      </c>
      <c r="Q48" s="34" t="s">
        <v>25</v>
      </c>
      <c r="R48" s="52"/>
      <c r="S48" s="53"/>
    </row>
    <row r="49" spans="2:19" s="7" customFormat="1" ht="26.25" customHeight="1" thickBot="1">
      <c r="B49" s="17" t="s">
        <v>2</v>
      </c>
      <c r="C49" s="35"/>
      <c r="D49" s="35"/>
      <c r="E49" s="35"/>
      <c r="F49" s="35"/>
      <c r="G49" s="35"/>
      <c r="H49" s="35"/>
      <c r="I49" s="35"/>
      <c r="J49" s="81"/>
      <c r="K49" s="74"/>
      <c r="L49" s="69"/>
      <c r="M49" s="72"/>
      <c r="N49" s="45" t="s">
        <v>25</v>
      </c>
      <c r="O49" s="46" t="s">
        <v>25</v>
      </c>
      <c r="P49" s="46" t="s">
        <v>25</v>
      </c>
      <c r="Q49" s="47" t="s">
        <v>25</v>
      </c>
      <c r="R49" s="52"/>
      <c r="S49" s="53"/>
    </row>
    <row r="50" spans="2:19" s="7" customFormat="1" ht="18.75" customHeight="1" thickBot="1">
      <c r="B50" s="15" t="s">
        <v>1</v>
      </c>
      <c r="C50" s="36">
        <v>46208</v>
      </c>
      <c r="D50" s="36">
        <v>46209</v>
      </c>
      <c r="E50" s="36">
        <v>46210</v>
      </c>
      <c r="F50" s="36">
        <v>46211</v>
      </c>
      <c r="G50" s="36">
        <v>46212</v>
      </c>
      <c r="H50" s="36">
        <v>46213</v>
      </c>
      <c r="I50" s="36">
        <v>46214</v>
      </c>
      <c r="J50" s="79"/>
      <c r="K50" s="73" t="s">
        <v>25</v>
      </c>
      <c r="L50" s="69" t="s">
        <v>25</v>
      </c>
      <c r="M50" s="70" t="s">
        <v>25</v>
      </c>
      <c r="N50" s="82" t="s">
        <v>25</v>
      </c>
      <c r="O50" s="83"/>
      <c r="P50" s="83"/>
      <c r="Q50" s="84"/>
      <c r="R50" s="51" t="s">
        <v>25</v>
      </c>
      <c r="S50" s="53" t="s">
        <v>25</v>
      </c>
    </row>
    <row r="51" spans="2:19" s="7" customFormat="1" ht="26.25" customHeight="1" thickBot="1">
      <c r="B51" s="12" t="s">
        <v>45</v>
      </c>
      <c r="C51" s="37"/>
      <c r="D51" s="37"/>
      <c r="E51" s="37"/>
      <c r="F51" s="37"/>
      <c r="G51" s="37"/>
      <c r="H51" s="37"/>
      <c r="I51" s="37"/>
      <c r="J51" s="80"/>
      <c r="K51" s="74"/>
      <c r="L51" s="69"/>
      <c r="M51" s="71"/>
      <c r="N51" s="31" t="s">
        <v>25</v>
      </c>
      <c r="O51" s="7" t="s">
        <v>25</v>
      </c>
      <c r="P51" s="7" t="s">
        <v>25</v>
      </c>
      <c r="Q51" s="34" t="s">
        <v>25</v>
      </c>
      <c r="R51" s="52"/>
      <c r="S51" s="53"/>
    </row>
    <row r="52" spans="2:19" s="7" customFormat="1" ht="26.25" customHeight="1" thickBot="1">
      <c r="B52" s="17" t="s">
        <v>2</v>
      </c>
      <c r="C52" s="35"/>
      <c r="D52" s="35"/>
      <c r="E52" s="35"/>
      <c r="F52" s="35"/>
      <c r="G52" s="35"/>
      <c r="H52" s="35"/>
      <c r="I52" s="35"/>
      <c r="J52" s="81"/>
      <c r="K52" s="74"/>
      <c r="L52" s="69"/>
      <c r="M52" s="72"/>
      <c r="N52" s="45" t="s">
        <v>25</v>
      </c>
      <c r="O52" s="46" t="s">
        <v>25</v>
      </c>
      <c r="P52" s="46" t="s">
        <v>25</v>
      </c>
      <c r="Q52" s="47" t="s">
        <v>25</v>
      </c>
      <c r="R52" s="52"/>
      <c r="S52" s="53"/>
    </row>
    <row r="53" spans="2:19" s="7" customFormat="1" ht="18.75" customHeight="1" thickBot="1">
      <c r="B53" s="18" t="s">
        <v>1</v>
      </c>
      <c r="C53" s="36">
        <v>46215</v>
      </c>
      <c r="D53" s="36">
        <v>46216</v>
      </c>
      <c r="E53" s="36">
        <v>46217</v>
      </c>
      <c r="F53" s="36">
        <v>46218</v>
      </c>
      <c r="G53" s="36">
        <v>46219</v>
      </c>
      <c r="H53" s="36">
        <v>46220</v>
      </c>
      <c r="I53" s="36">
        <v>46221</v>
      </c>
      <c r="J53" s="79"/>
      <c r="K53" s="73" t="s">
        <v>25</v>
      </c>
      <c r="L53" s="69" t="s">
        <v>25</v>
      </c>
      <c r="M53" s="70" t="s">
        <v>25</v>
      </c>
      <c r="N53" s="82" t="s">
        <v>25</v>
      </c>
      <c r="O53" s="83"/>
      <c r="P53" s="83"/>
      <c r="Q53" s="84"/>
      <c r="R53" s="51" t="s">
        <v>25</v>
      </c>
      <c r="S53" s="53" t="s">
        <v>25</v>
      </c>
    </row>
    <row r="54" spans="2:19" s="7" customFormat="1" ht="26.25" customHeight="1" thickBot="1">
      <c r="B54" s="12" t="s">
        <v>45</v>
      </c>
      <c r="C54" s="37"/>
      <c r="D54" s="37"/>
      <c r="E54" s="37"/>
      <c r="F54" s="37"/>
      <c r="G54" s="37"/>
      <c r="H54" s="37"/>
      <c r="I54" s="37"/>
      <c r="J54" s="80"/>
      <c r="K54" s="74"/>
      <c r="L54" s="69"/>
      <c r="M54" s="71"/>
      <c r="N54" s="31" t="s">
        <v>25</v>
      </c>
      <c r="O54" s="7" t="s">
        <v>25</v>
      </c>
      <c r="P54" s="7" t="s">
        <v>25</v>
      </c>
      <c r="Q54" s="34" t="s">
        <v>25</v>
      </c>
      <c r="R54" s="52"/>
      <c r="S54" s="53"/>
    </row>
    <row r="55" spans="2:19" s="7" customFormat="1" ht="26.25" customHeight="1" thickBot="1">
      <c r="B55" s="17" t="s">
        <v>2</v>
      </c>
      <c r="C55" s="35"/>
      <c r="D55" s="35"/>
      <c r="E55" s="35"/>
      <c r="F55" s="35"/>
      <c r="G55" s="35"/>
      <c r="H55" s="35"/>
      <c r="I55" s="35"/>
      <c r="J55" s="81"/>
      <c r="K55" s="74"/>
      <c r="L55" s="69"/>
      <c r="M55" s="72"/>
      <c r="N55" s="45" t="s">
        <v>25</v>
      </c>
      <c r="O55" s="46" t="s">
        <v>25</v>
      </c>
      <c r="P55" s="46" t="s">
        <v>25</v>
      </c>
      <c r="Q55" s="47" t="s">
        <v>25</v>
      </c>
      <c r="R55" s="52"/>
      <c r="S55" s="53"/>
    </row>
    <row r="56" spans="2:19" s="7" customFormat="1" ht="18.75" customHeight="1" thickBot="1">
      <c r="B56" s="18" t="s">
        <v>13</v>
      </c>
      <c r="C56" s="36">
        <v>46222</v>
      </c>
      <c r="D56" s="36">
        <v>46223</v>
      </c>
      <c r="E56" s="36">
        <v>46224</v>
      </c>
      <c r="F56" s="36">
        <v>46225</v>
      </c>
      <c r="G56" s="36">
        <v>46226</v>
      </c>
      <c r="H56" s="36">
        <v>46227</v>
      </c>
      <c r="I56" s="36">
        <v>46228</v>
      </c>
      <c r="J56" s="79"/>
      <c r="K56" s="73" t="s">
        <v>25</v>
      </c>
      <c r="L56" s="69" t="s">
        <v>25</v>
      </c>
      <c r="M56" s="70" t="s">
        <v>25</v>
      </c>
      <c r="N56" s="82" t="s">
        <v>25</v>
      </c>
      <c r="O56" s="83"/>
      <c r="P56" s="83"/>
      <c r="Q56" s="84"/>
      <c r="R56" s="51" t="s">
        <v>25</v>
      </c>
      <c r="S56" s="53" t="s">
        <v>25</v>
      </c>
    </row>
    <row r="57" spans="2:19" s="7" customFormat="1" ht="26.25" customHeight="1" thickBot="1">
      <c r="B57" s="12" t="s">
        <v>45</v>
      </c>
      <c r="C57" s="37"/>
      <c r="D57" s="37"/>
      <c r="E57" s="37"/>
      <c r="F57" s="37"/>
      <c r="G57" s="37"/>
      <c r="H57" s="37"/>
      <c r="I57" s="37"/>
      <c r="J57" s="80"/>
      <c r="K57" s="74"/>
      <c r="L57" s="69"/>
      <c r="M57" s="71"/>
      <c r="N57" s="31" t="s">
        <v>25</v>
      </c>
      <c r="O57" s="7" t="s">
        <v>25</v>
      </c>
      <c r="P57" s="7" t="s">
        <v>25</v>
      </c>
      <c r="Q57" s="34" t="s">
        <v>25</v>
      </c>
      <c r="R57" s="52"/>
      <c r="S57" s="53"/>
    </row>
    <row r="58" spans="2:19" s="7" customFormat="1" ht="26.25" customHeight="1" thickBot="1">
      <c r="B58" s="17" t="s">
        <v>2</v>
      </c>
      <c r="C58" s="35"/>
      <c r="D58" s="35"/>
      <c r="E58" s="35"/>
      <c r="F58" s="35"/>
      <c r="G58" s="35"/>
      <c r="H58" s="35"/>
      <c r="I58" s="35"/>
      <c r="J58" s="81"/>
      <c r="K58" s="74"/>
      <c r="L58" s="69"/>
      <c r="M58" s="72"/>
      <c r="N58" s="45" t="s">
        <v>25</v>
      </c>
      <c r="O58" s="46" t="s">
        <v>25</v>
      </c>
      <c r="P58" s="46" t="s">
        <v>25</v>
      </c>
      <c r="Q58" s="47" t="s">
        <v>25</v>
      </c>
      <c r="R58" s="52"/>
      <c r="S58" s="53"/>
    </row>
    <row r="59" spans="2:19" s="7" customFormat="1" ht="18.75" customHeight="1" thickBot="1">
      <c r="B59" s="15" t="s">
        <v>1</v>
      </c>
      <c r="C59" s="36">
        <v>46229</v>
      </c>
      <c r="D59" s="36">
        <v>46230</v>
      </c>
      <c r="E59" s="36">
        <v>46231</v>
      </c>
      <c r="F59" s="36">
        <v>46232</v>
      </c>
      <c r="G59" s="36">
        <v>46233</v>
      </c>
      <c r="H59" s="36">
        <v>46234</v>
      </c>
      <c r="I59" s="36">
        <v>46235</v>
      </c>
      <c r="J59" s="79"/>
      <c r="K59" s="73" t="s">
        <v>25</v>
      </c>
      <c r="L59" s="69" t="s">
        <v>25</v>
      </c>
      <c r="M59" s="70" t="s">
        <v>25</v>
      </c>
      <c r="N59" s="82" t="s">
        <v>25</v>
      </c>
      <c r="O59" s="83"/>
      <c r="P59" s="83"/>
      <c r="Q59" s="84"/>
      <c r="R59" s="51" t="s">
        <v>25</v>
      </c>
      <c r="S59" s="53" t="s">
        <v>25</v>
      </c>
    </row>
    <row r="60" spans="2:19" s="7" customFormat="1" ht="26.25" customHeight="1" thickBot="1">
      <c r="B60" s="12" t="s">
        <v>45</v>
      </c>
      <c r="C60" s="37"/>
      <c r="D60" s="37"/>
      <c r="E60" s="37"/>
      <c r="F60" s="37"/>
      <c r="G60" s="37"/>
      <c r="H60" s="37"/>
      <c r="I60" s="37"/>
      <c r="J60" s="80"/>
      <c r="K60" s="74"/>
      <c r="L60" s="69"/>
      <c r="M60" s="71"/>
      <c r="N60" s="31" t="s">
        <v>25</v>
      </c>
      <c r="O60" s="7" t="s">
        <v>25</v>
      </c>
      <c r="P60" s="7" t="s">
        <v>25</v>
      </c>
      <c r="Q60" s="34" t="s">
        <v>25</v>
      </c>
      <c r="R60" s="52"/>
      <c r="S60" s="53"/>
    </row>
    <row r="61" spans="2:19" s="7" customFormat="1" ht="26.25" customHeight="1" thickBot="1">
      <c r="B61" s="17" t="s">
        <v>2</v>
      </c>
      <c r="C61" s="35"/>
      <c r="D61" s="35"/>
      <c r="E61" s="35"/>
      <c r="F61" s="35"/>
      <c r="G61" s="35"/>
      <c r="H61" s="35"/>
      <c r="I61" s="35"/>
      <c r="J61" s="81"/>
      <c r="K61" s="74"/>
      <c r="L61" s="69"/>
      <c r="M61" s="72"/>
      <c r="N61" s="45" t="s">
        <v>25</v>
      </c>
      <c r="O61" s="46" t="s">
        <v>25</v>
      </c>
      <c r="P61" s="46" t="s">
        <v>25</v>
      </c>
      <c r="Q61" s="47" t="s">
        <v>25</v>
      </c>
      <c r="R61" s="52"/>
      <c r="S61" s="53"/>
    </row>
    <row r="62" spans="2:19" s="7" customFormat="1" ht="18.75" customHeight="1" thickBot="1">
      <c r="B62" s="18" t="s">
        <v>1</v>
      </c>
      <c r="C62" s="36">
        <v>46236</v>
      </c>
      <c r="D62" s="36">
        <v>46237</v>
      </c>
      <c r="E62" s="36">
        <v>46238</v>
      </c>
      <c r="F62" s="36">
        <v>46239</v>
      </c>
      <c r="G62" s="36">
        <v>46240</v>
      </c>
      <c r="H62" s="36">
        <v>46241</v>
      </c>
      <c r="I62" s="36">
        <v>46242</v>
      </c>
      <c r="J62" s="79"/>
      <c r="K62" s="73" t="s">
        <v>25</v>
      </c>
      <c r="L62" s="69" t="s">
        <v>25</v>
      </c>
      <c r="M62" s="70" t="s">
        <v>25</v>
      </c>
      <c r="N62" s="82" t="s">
        <v>25</v>
      </c>
      <c r="O62" s="83"/>
      <c r="P62" s="83"/>
      <c r="Q62" s="84"/>
      <c r="R62" s="51" t="s">
        <v>25</v>
      </c>
      <c r="S62" s="53" t="s">
        <v>25</v>
      </c>
    </row>
    <row r="63" spans="2:19" s="7" customFormat="1" ht="26.25" customHeight="1" thickBot="1">
      <c r="B63" s="12" t="s">
        <v>45</v>
      </c>
      <c r="C63" s="37"/>
      <c r="D63" s="37"/>
      <c r="E63" s="37"/>
      <c r="F63" s="37"/>
      <c r="G63" s="37"/>
      <c r="H63" s="37"/>
      <c r="I63" s="37"/>
      <c r="J63" s="80"/>
      <c r="K63" s="74"/>
      <c r="L63" s="69"/>
      <c r="M63" s="71"/>
      <c r="N63" s="31" t="s">
        <v>25</v>
      </c>
      <c r="O63" s="7" t="s">
        <v>25</v>
      </c>
      <c r="P63" s="7" t="s">
        <v>25</v>
      </c>
      <c r="Q63" s="34" t="s">
        <v>25</v>
      </c>
      <c r="R63" s="52"/>
      <c r="S63" s="53"/>
    </row>
    <row r="64" spans="2:19" s="7" customFormat="1" ht="26.25" customHeight="1" thickBot="1">
      <c r="B64" s="17" t="s">
        <v>2</v>
      </c>
      <c r="C64" s="35"/>
      <c r="D64" s="35"/>
      <c r="E64" s="35"/>
      <c r="F64" s="35"/>
      <c r="G64" s="35"/>
      <c r="H64" s="35"/>
      <c r="I64" s="35"/>
      <c r="J64" s="81"/>
      <c r="K64" s="74"/>
      <c r="L64" s="69"/>
      <c r="M64" s="72"/>
      <c r="N64" s="45" t="s">
        <v>25</v>
      </c>
      <c r="O64" s="46" t="s">
        <v>25</v>
      </c>
      <c r="P64" s="46" t="s">
        <v>25</v>
      </c>
      <c r="Q64" s="47" t="s">
        <v>25</v>
      </c>
      <c r="R64" s="52"/>
      <c r="S64" s="53"/>
    </row>
    <row r="65" spans="2:19" s="7" customFormat="1" ht="18.75" hidden="1" customHeight="1" thickBot="1">
      <c r="B65" s="15" t="s">
        <v>1</v>
      </c>
      <c r="C65" s="36">
        <v>46243</v>
      </c>
      <c r="D65" s="36">
        <v>46244</v>
      </c>
      <c r="E65" s="36">
        <v>46245</v>
      </c>
      <c r="F65" s="36">
        <v>46246</v>
      </c>
      <c r="G65" s="36">
        <v>46247</v>
      </c>
      <c r="H65" s="36">
        <v>46248</v>
      </c>
      <c r="I65" s="36">
        <v>46249</v>
      </c>
      <c r="J65" s="79"/>
      <c r="K65" s="73" t="s">
        <v>25</v>
      </c>
      <c r="L65" s="69" t="s">
        <v>25</v>
      </c>
      <c r="M65" s="70" t="s">
        <v>25</v>
      </c>
      <c r="N65" s="82" t="s">
        <v>25</v>
      </c>
      <c r="O65" s="83"/>
      <c r="P65" s="83"/>
      <c r="Q65" s="84"/>
      <c r="R65" s="51" t="s">
        <v>25</v>
      </c>
      <c r="S65" s="53" t="s">
        <v>25</v>
      </c>
    </row>
    <row r="66" spans="2:19" s="7" customFormat="1" ht="26.25" hidden="1" customHeight="1" thickBot="1">
      <c r="B66" s="12" t="s">
        <v>45</v>
      </c>
      <c r="C66" s="37"/>
      <c r="D66" s="37"/>
      <c r="E66" s="37"/>
      <c r="F66" s="37"/>
      <c r="G66" s="37"/>
      <c r="H66" s="37"/>
      <c r="I66" s="37"/>
      <c r="J66" s="80"/>
      <c r="K66" s="74"/>
      <c r="L66" s="69"/>
      <c r="M66" s="71"/>
      <c r="N66" s="31" t="s">
        <v>25</v>
      </c>
      <c r="O66" s="7" t="s">
        <v>25</v>
      </c>
      <c r="P66" s="7" t="s">
        <v>25</v>
      </c>
      <c r="Q66" s="34" t="s">
        <v>25</v>
      </c>
      <c r="R66" s="52"/>
      <c r="S66" s="53"/>
    </row>
    <row r="67" spans="2:19" s="7" customFormat="1" ht="26.25" hidden="1" customHeight="1" thickBot="1">
      <c r="B67" s="17" t="s">
        <v>2</v>
      </c>
      <c r="C67" s="35"/>
      <c r="D67" s="35"/>
      <c r="E67" s="35"/>
      <c r="F67" s="35"/>
      <c r="G67" s="35"/>
      <c r="H67" s="35"/>
      <c r="I67" s="35"/>
      <c r="J67" s="81"/>
      <c r="K67" s="74"/>
      <c r="L67" s="69"/>
      <c r="M67" s="72"/>
      <c r="N67" s="45" t="s">
        <v>25</v>
      </c>
      <c r="O67" s="46" t="s">
        <v>25</v>
      </c>
      <c r="P67" s="46" t="s">
        <v>25</v>
      </c>
      <c r="Q67" s="47" t="s">
        <v>25</v>
      </c>
      <c r="R67" s="52"/>
      <c r="S67" s="53"/>
    </row>
    <row r="68" spans="2:19" s="7" customFormat="1" ht="18.75" hidden="1" customHeight="1" thickBot="1">
      <c r="B68" s="18" t="s">
        <v>13</v>
      </c>
      <c r="C68" s="36">
        <v>46250</v>
      </c>
      <c r="D68" s="36">
        <v>46251</v>
      </c>
      <c r="E68" s="36">
        <v>46252</v>
      </c>
      <c r="F68" s="36">
        <v>46253</v>
      </c>
      <c r="G68" s="36">
        <v>46254</v>
      </c>
      <c r="H68" s="36">
        <v>46255</v>
      </c>
      <c r="I68" s="36">
        <v>46256</v>
      </c>
      <c r="J68" s="86"/>
      <c r="K68" s="73" t="s">
        <v>25</v>
      </c>
      <c r="L68" s="69" t="s">
        <v>25</v>
      </c>
      <c r="M68" s="70" t="s">
        <v>25</v>
      </c>
      <c r="N68" s="82" t="s">
        <v>25</v>
      </c>
      <c r="O68" s="83"/>
      <c r="P68" s="83"/>
      <c r="Q68" s="84"/>
      <c r="R68" s="51" t="s">
        <v>25</v>
      </c>
      <c r="S68" s="53" t="s">
        <v>25</v>
      </c>
    </row>
    <row r="69" spans="2:19" s="7" customFormat="1" ht="26.25" hidden="1" customHeight="1" thickBot="1">
      <c r="B69" s="12" t="s">
        <v>45</v>
      </c>
      <c r="C69" s="37"/>
      <c r="D69" s="37"/>
      <c r="E69" s="37"/>
      <c r="F69" s="37"/>
      <c r="G69" s="37"/>
      <c r="H69" s="37"/>
      <c r="I69" s="37"/>
      <c r="J69" s="87"/>
      <c r="K69" s="74"/>
      <c r="L69" s="69"/>
      <c r="M69" s="71"/>
      <c r="N69" s="31" t="s">
        <v>25</v>
      </c>
      <c r="O69" s="7" t="s">
        <v>25</v>
      </c>
      <c r="P69" s="7" t="s">
        <v>25</v>
      </c>
      <c r="Q69" s="34" t="s">
        <v>25</v>
      </c>
      <c r="R69" s="52"/>
      <c r="S69" s="53"/>
    </row>
    <row r="70" spans="2:19" s="7" customFormat="1" ht="26.25" hidden="1" customHeight="1" thickBot="1">
      <c r="B70" s="17" t="s">
        <v>2</v>
      </c>
      <c r="C70" s="35"/>
      <c r="D70" s="35"/>
      <c r="E70" s="35"/>
      <c r="F70" s="35"/>
      <c r="G70" s="35"/>
      <c r="H70" s="35"/>
      <c r="I70" s="35"/>
      <c r="J70" s="88"/>
      <c r="K70" s="74"/>
      <c r="L70" s="69"/>
      <c r="M70" s="72"/>
      <c r="N70" s="45" t="s">
        <v>25</v>
      </c>
      <c r="O70" s="46" t="s">
        <v>25</v>
      </c>
      <c r="P70" s="46" t="s">
        <v>25</v>
      </c>
      <c r="Q70" s="47" t="s">
        <v>25</v>
      </c>
      <c r="R70" s="52"/>
      <c r="S70" s="53"/>
    </row>
    <row r="71" spans="2:19" s="7" customFormat="1" ht="18.75" hidden="1" customHeight="1" thickBot="1">
      <c r="B71" s="15" t="s">
        <v>1</v>
      </c>
      <c r="C71" s="39">
        <v>46257</v>
      </c>
      <c r="D71" s="39">
        <v>46258</v>
      </c>
      <c r="E71" s="39">
        <v>46259</v>
      </c>
      <c r="F71" s="39">
        <v>46260</v>
      </c>
      <c r="G71" s="39">
        <v>46261</v>
      </c>
      <c r="H71" s="39">
        <v>46262</v>
      </c>
      <c r="I71" s="39">
        <v>46263</v>
      </c>
      <c r="J71" s="79"/>
      <c r="K71" s="73" t="s">
        <v>25</v>
      </c>
      <c r="L71" s="69" t="s">
        <v>25</v>
      </c>
      <c r="M71" s="70" t="s">
        <v>25</v>
      </c>
      <c r="N71" s="82" t="s">
        <v>25</v>
      </c>
      <c r="O71" s="83"/>
      <c r="P71" s="83"/>
      <c r="Q71" s="84"/>
      <c r="R71" s="51" t="s">
        <v>25</v>
      </c>
      <c r="S71" s="53" t="s">
        <v>25</v>
      </c>
    </row>
    <row r="72" spans="2:19" s="7" customFormat="1" ht="26.25" hidden="1" customHeight="1" thickBot="1">
      <c r="B72" s="12" t="s">
        <v>45</v>
      </c>
      <c r="C72" s="37"/>
      <c r="D72" s="37"/>
      <c r="E72" s="37"/>
      <c r="F72" s="37"/>
      <c r="G72" s="37"/>
      <c r="H72" s="37"/>
      <c r="I72" s="37"/>
      <c r="J72" s="80"/>
      <c r="K72" s="74"/>
      <c r="L72" s="69"/>
      <c r="M72" s="71"/>
      <c r="N72" s="31" t="s">
        <v>25</v>
      </c>
      <c r="O72" s="7" t="s">
        <v>25</v>
      </c>
      <c r="P72" s="7" t="s">
        <v>25</v>
      </c>
      <c r="Q72" s="34" t="s">
        <v>25</v>
      </c>
      <c r="R72" s="52"/>
      <c r="S72" s="53"/>
    </row>
    <row r="73" spans="2:19" s="7" customFormat="1" ht="26.25" hidden="1" customHeight="1" thickBot="1">
      <c r="B73" s="17" t="s">
        <v>2</v>
      </c>
      <c r="C73" s="35"/>
      <c r="D73" s="35"/>
      <c r="E73" s="35"/>
      <c r="F73" s="35"/>
      <c r="G73" s="35"/>
      <c r="H73" s="35"/>
      <c r="I73" s="35"/>
      <c r="J73" s="81"/>
      <c r="K73" s="74"/>
      <c r="L73" s="69"/>
      <c r="M73" s="72"/>
      <c r="N73" s="45" t="s">
        <v>25</v>
      </c>
      <c r="O73" s="46" t="s">
        <v>25</v>
      </c>
      <c r="P73" s="46" t="s">
        <v>25</v>
      </c>
      <c r="Q73" s="47" t="s">
        <v>25</v>
      </c>
      <c r="R73" s="52"/>
      <c r="S73" s="53"/>
    </row>
    <row r="74" spans="2:19" s="7" customFormat="1" ht="18.75" hidden="1" customHeight="1" thickBot="1">
      <c r="B74" s="18" t="s">
        <v>1</v>
      </c>
      <c r="C74" s="36">
        <v>46264</v>
      </c>
      <c r="D74" s="36">
        <v>46265</v>
      </c>
      <c r="E74" s="36">
        <v>46266</v>
      </c>
      <c r="F74" s="36">
        <v>46267</v>
      </c>
      <c r="G74" s="36">
        <v>46268</v>
      </c>
      <c r="H74" s="36">
        <v>46269</v>
      </c>
      <c r="I74" s="36">
        <v>46270</v>
      </c>
      <c r="J74" s="79"/>
      <c r="K74" s="73" t="s">
        <v>25</v>
      </c>
      <c r="L74" s="69" t="s">
        <v>25</v>
      </c>
      <c r="M74" s="70" t="s">
        <v>25</v>
      </c>
      <c r="N74" s="82" t="s">
        <v>25</v>
      </c>
      <c r="O74" s="83"/>
      <c r="P74" s="83"/>
      <c r="Q74" s="84"/>
      <c r="R74" s="51" t="s">
        <v>25</v>
      </c>
      <c r="S74" s="53" t="s">
        <v>25</v>
      </c>
    </row>
    <row r="75" spans="2:19" s="7" customFormat="1" ht="26.25" hidden="1" customHeight="1" thickBot="1">
      <c r="B75" s="12" t="s">
        <v>45</v>
      </c>
      <c r="C75" s="37"/>
      <c r="D75" s="37"/>
      <c r="E75" s="37"/>
      <c r="F75" s="37"/>
      <c r="G75" s="37"/>
      <c r="H75" s="37"/>
      <c r="I75" s="37"/>
      <c r="J75" s="80"/>
      <c r="K75" s="74"/>
      <c r="L75" s="69"/>
      <c r="M75" s="71"/>
      <c r="N75" s="31" t="s">
        <v>25</v>
      </c>
      <c r="O75" s="7" t="s">
        <v>25</v>
      </c>
      <c r="P75" s="7" t="s">
        <v>25</v>
      </c>
      <c r="Q75" s="34" t="s">
        <v>25</v>
      </c>
      <c r="R75" s="52"/>
      <c r="S75" s="53"/>
    </row>
    <row r="76" spans="2:19" s="7" customFormat="1" ht="26.25" hidden="1" customHeight="1" thickBot="1">
      <c r="B76" s="17" t="s">
        <v>2</v>
      </c>
      <c r="C76" s="35"/>
      <c r="D76" s="35"/>
      <c r="E76" s="35"/>
      <c r="F76" s="35"/>
      <c r="G76" s="35"/>
      <c r="H76" s="35"/>
      <c r="I76" s="35"/>
      <c r="J76" s="81"/>
      <c r="K76" s="74"/>
      <c r="L76" s="69"/>
      <c r="M76" s="72"/>
      <c r="N76" s="45" t="s">
        <v>25</v>
      </c>
      <c r="O76" s="46" t="s">
        <v>25</v>
      </c>
      <c r="P76" s="46" t="s">
        <v>25</v>
      </c>
      <c r="Q76" s="47" t="s">
        <v>25</v>
      </c>
      <c r="R76" s="52"/>
      <c r="S76" s="53"/>
    </row>
    <row r="77" spans="2:19" s="7" customFormat="1" ht="18.75" hidden="1" customHeight="1" thickBot="1">
      <c r="B77" s="15" t="s">
        <v>1</v>
      </c>
      <c r="C77" s="36">
        <v>46271</v>
      </c>
      <c r="D77" s="36">
        <v>46272</v>
      </c>
      <c r="E77" s="36">
        <v>46273</v>
      </c>
      <c r="F77" s="36">
        <v>46274</v>
      </c>
      <c r="G77" s="36">
        <v>46275</v>
      </c>
      <c r="H77" s="36">
        <v>46276</v>
      </c>
      <c r="I77" s="36">
        <v>46277</v>
      </c>
      <c r="J77" s="79"/>
      <c r="K77" s="73" t="s">
        <v>25</v>
      </c>
      <c r="L77" s="69" t="s">
        <v>25</v>
      </c>
      <c r="M77" s="70" t="s">
        <v>25</v>
      </c>
      <c r="N77" s="82" t="s">
        <v>25</v>
      </c>
      <c r="O77" s="83"/>
      <c r="P77" s="83"/>
      <c r="Q77" s="84"/>
      <c r="R77" s="51" t="s">
        <v>25</v>
      </c>
      <c r="S77" s="53" t="s">
        <v>25</v>
      </c>
    </row>
    <row r="78" spans="2:19" s="7" customFormat="1" ht="26.25" hidden="1" customHeight="1" thickBot="1">
      <c r="B78" s="12" t="s">
        <v>45</v>
      </c>
      <c r="C78" s="37"/>
      <c r="D78" s="37"/>
      <c r="E78" s="37"/>
      <c r="F78" s="37"/>
      <c r="G78" s="37"/>
      <c r="H78" s="37"/>
      <c r="I78" s="37"/>
      <c r="J78" s="80"/>
      <c r="K78" s="74"/>
      <c r="L78" s="69"/>
      <c r="M78" s="71"/>
      <c r="N78" s="31" t="s">
        <v>25</v>
      </c>
      <c r="O78" s="7" t="s">
        <v>25</v>
      </c>
      <c r="P78" s="7" t="s">
        <v>25</v>
      </c>
      <c r="Q78" s="34" t="s">
        <v>25</v>
      </c>
      <c r="R78" s="52"/>
      <c r="S78" s="53"/>
    </row>
    <row r="79" spans="2:19" s="7" customFormat="1" ht="26.25" hidden="1" customHeight="1" thickBot="1">
      <c r="B79" s="17" t="s">
        <v>2</v>
      </c>
      <c r="C79" s="35"/>
      <c r="D79" s="35"/>
      <c r="E79" s="35"/>
      <c r="F79" s="35"/>
      <c r="G79" s="35"/>
      <c r="H79" s="35"/>
      <c r="I79" s="35"/>
      <c r="J79" s="81"/>
      <c r="K79" s="74"/>
      <c r="L79" s="69"/>
      <c r="M79" s="72"/>
      <c r="N79" s="45" t="s">
        <v>25</v>
      </c>
      <c r="O79" s="46" t="s">
        <v>25</v>
      </c>
      <c r="P79" s="46" t="s">
        <v>25</v>
      </c>
      <c r="Q79" s="47" t="s">
        <v>25</v>
      </c>
      <c r="R79" s="52"/>
      <c r="S79" s="53"/>
    </row>
    <row r="80" spans="2:19" s="7" customFormat="1" ht="18.75" hidden="1" customHeight="1" thickBot="1">
      <c r="B80" s="18" t="s">
        <v>1</v>
      </c>
      <c r="C80" s="36">
        <v>46278</v>
      </c>
      <c r="D80" s="36">
        <v>46279</v>
      </c>
      <c r="E80" s="36">
        <v>46280</v>
      </c>
      <c r="F80" s="36">
        <v>46281</v>
      </c>
      <c r="G80" s="36">
        <v>46282</v>
      </c>
      <c r="H80" s="36">
        <v>46283</v>
      </c>
      <c r="I80" s="36">
        <v>46284</v>
      </c>
      <c r="J80" s="79"/>
      <c r="K80" s="73" t="s">
        <v>25</v>
      </c>
      <c r="L80" s="69" t="s">
        <v>25</v>
      </c>
      <c r="M80" s="70" t="s">
        <v>25</v>
      </c>
      <c r="N80" s="82" t="s">
        <v>25</v>
      </c>
      <c r="O80" s="83"/>
      <c r="P80" s="83"/>
      <c r="Q80" s="84"/>
      <c r="R80" s="51" t="s">
        <v>25</v>
      </c>
      <c r="S80" s="53" t="s">
        <v>25</v>
      </c>
    </row>
    <row r="81" spans="2:19" s="7" customFormat="1" ht="26.25" hidden="1" customHeight="1" thickBot="1">
      <c r="B81" s="12" t="s">
        <v>45</v>
      </c>
      <c r="C81" s="37"/>
      <c r="D81" s="37"/>
      <c r="E81" s="37"/>
      <c r="F81" s="37"/>
      <c r="G81" s="37"/>
      <c r="H81" s="37"/>
      <c r="I81" s="37"/>
      <c r="J81" s="80"/>
      <c r="K81" s="74"/>
      <c r="L81" s="69"/>
      <c r="M81" s="71"/>
      <c r="N81" s="31" t="s">
        <v>25</v>
      </c>
      <c r="O81" s="7" t="s">
        <v>25</v>
      </c>
      <c r="P81" s="7" t="s">
        <v>25</v>
      </c>
      <c r="Q81" s="34" t="s">
        <v>25</v>
      </c>
      <c r="R81" s="52"/>
      <c r="S81" s="53"/>
    </row>
    <row r="82" spans="2:19" s="7" customFormat="1" ht="26.25" hidden="1" customHeight="1" thickBot="1">
      <c r="B82" s="17" t="s">
        <v>2</v>
      </c>
      <c r="C82" s="35"/>
      <c r="D82" s="35"/>
      <c r="E82" s="35"/>
      <c r="F82" s="35"/>
      <c r="G82" s="35"/>
      <c r="H82" s="35"/>
      <c r="I82" s="35"/>
      <c r="J82" s="81"/>
      <c r="K82" s="74"/>
      <c r="L82" s="69"/>
      <c r="M82" s="72"/>
      <c r="N82" s="45" t="s">
        <v>25</v>
      </c>
      <c r="O82" s="46" t="s">
        <v>25</v>
      </c>
      <c r="P82" s="46" t="s">
        <v>25</v>
      </c>
      <c r="Q82" s="47" t="s">
        <v>25</v>
      </c>
      <c r="R82" s="52"/>
      <c r="S82" s="53"/>
    </row>
    <row r="83" spans="2:19" s="7" customFormat="1" ht="18.75" hidden="1" customHeight="1" thickBot="1">
      <c r="B83" s="18" t="s">
        <v>13</v>
      </c>
      <c r="C83" s="36">
        <v>46285</v>
      </c>
      <c r="D83" s="36">
        <v>46286</v>
      </c>
      <c r="E83" s="36">
        <v>46287</v>
      </c>
      <c r="F83" s="36">
        <v>46288</v>
      </c>
      <c r="G83" s="36">
        <v>46289</v>
      </c>
      <c r="H83" s="36">
        <v>46290</v>
      </c>
      <c r="I83" s="36">
        <v>46291</v>
      </c>
      <c r="J83" s="79"/>
      <c r="K83" s="73" t="s">
        <v>25</v>
      </c>
      <c r="L83" s="69" t="s">
        <v>25</v>
      </c>
      <c r="M83" s="70" t="s">
        <v>25</v>
      </c>
      <c r="N83" s="82" t="s">
        <v>25</v>
      </c>
      <c r="O83" s="83"/>
      <c r="P83" s="83"/>
      <c r="Q83" s="84"/>
      <c r="R83" s="51" t="s">
        <v>25</v>
      </c>
      <c r="S83" s="53" t="s">
        <v>25</v>
      </c>
    </row>
    <row r="84" spans="2:19" s="7" customFormat="1" ht="26.25" hidden="1" customHeight="1" thickBot="1">
      <c r="B84" s="12" t="s">
        <v>45</v>
      </c>
      <c r="C84" s="37"/>
      <c r="D84" s="37"/>
      <c r="E84" s="37"/>
      <c r="F84" s="37"/>
      <c r="G84" s="37"/>
      <c r="H84" s="37"/>
      <c r="I84" s="37"/>
      <c r="J84" s="80"/>
      <c r="K84" s="74"/>
      <c r="L84" s="69"/>
      <c r="M84" s="71"/>
      <c r="N84" s="31" t="s">
        <v>25</v>
      </c>
      <c r="O84" s="7" t="s">
        <v>25</v>
      </c>
      <c r="P84" s="7" t="s">
        <v>25</v>
      </c>
      <c r="Q84" s="34" t="s">
        <v>25</v>
      </c>
      <c r="R84" s="52"/>
      <c r="S84" s="53"/>
    </row>
    <row r="85" spans="2:19" s="7" customFormat="1" ht="26.25" hidden="1" customHeight="1" thickBot="1">
      <c r="B85" s="17" t="s">
        <v>2</v>
      </c>
      <c r="C85" s="35"/>
      <c r="D85" s="35"/>
      <c r="E85" s="35"/>
      <c r="F85" s="35"/>
      <c r="G85" s="35"/>
      <c r="H85" s="35"/>
      <c r="I85" s="35"/>
      <c r="J85" s="81"/>
      <c r="K85" s="74"/>
      <c r="L85" s="69"/>
      <c r="M85" s="72"/>
      <c r="N85" s="45" t="s">
        <v>25</v>
      </c>
      <c r="O85" s="46" t="s">
        <v>25</v>
      </c>
      <c r="P85" s="46" t="s">
        <v>25</v>
      </c>
      <c r="Q85" s="47" t="s">
        <v>25</v>
      </c>
      <c r="R85" s="52"/>
      <c r="S85" s="53"/>
    </row>
    <row r="86" spans="2:19" s="7" customFormat="1" ht="18.75" hidden="1" customHeight="1" thickBot="1">
      <c r="B86" s="15" t="s">
        <v>1</v>
      </c>
      <c r="C86" s="36">
        <v>46292</v>
      </c>
      <c r="D86" s="36">
        <v>46293</v>
      </c>
      <c r="E86" s="36">
        <v>46294</v>
      </c>
      <c r="F86" s="36">
        <v>46295</v>
      </c>
      <c r="G86" s="36">
        <v>46296</v>
      </c>
      <c r="H86" s="36">
        <v>46297</v>
      </c>
      <c r="I86" s="36">
        <v>46298</v>
      </c>
      <c r="J86" s="79"/>
      <c r="K86" s="73" t="s">
        <v>25</v>
      </c>
      <c r="L86" s="69" t="s">
        <v>25</v>
      </c>
      <c r="M86" s="70" t="s">
        <v>25</v>
      </c>
      <c r="N86" s="82" t="s">
        <v>25</v>
      </c>
      <c r="O86" s="83"/>
      <c r="P86" s="83"/>
      <c r="Q86" s="84"/>
      <c r="R86" s="51" t="s">
        <v>25</v>
      </c>
      <c r="S86" s="53" t="s">
        <v>25</v>
      </c>
    </row>
    <row r="87" spans="2:19" s="7" customFormat="1" ht="26.25" hidden="1" customHeight="1" thickBot="1">
      <c r="B87" s="12" t="s">
        <v>45</v>
      </c>
      <c r="C87" s="37"/>
      <c r="D87" s="37"/>
      <c r="E87" s="37"/>
      <c r="F87" s="37"/>
      <c r="G87" s="37"/>
      <c r="H87" s="37"/>
      <c r="I87" s="37"/>
      <c r="J87" s="80"/>
      <c r="K87" s="74"/>
      <c r="L87" s="69"/>
      <c r="M87" s="71"/>
      <c r="N87" s="31" t="s">
        <v>25</v>
      </c>
      <c r="O87" s="7" t="s">
        <v>25</v>
      </c>
      <c r="P87" s="7" t="s">
        <v>25</v>
      </c>
      <c r="Q87" s="34" t="s">
        <v>25</v>
      </c>
      <c r="R87" s="52"/>
      <c r="S87" s="53"/>
    </row>
    <row r="88" spans="2:19" s="7" customFormat="1" ht="26.25" hidden="1" customHeight="1" thickBot="1">
      <c r="B88" s="17" t="s">
        <v>2</v>
      </c>
      <c r="C88" s="35"/>
      <c r="D88" s="35"/>
      <c r="E88" s="35"/>
      <c r="F88" s="35"/>
      <c r="G88" s="35"/>
      <c r="H88" s="35"/>
      <c r="I88" s="35"/>
      <c r="J88" s="81"/>
      <c r="K88" s="74"/>
      <c r="L88" s="69"/>
      <c r="M88" s="72"/>
      <c r="N88" s="45" t="s">
        <v>25</v>
      </c>
      <c r="O88" s="46" t="s">
        <v>25</v>
      </c>
      <c r="P88" s="46" t="s">
        <v>25</v>
      </c>
      <c r="Q88" s="47" t="s">
        <v>25</v>
      </c>
      <c r="R88" s="52"/>
      <c r="S88" s="53"/>
    </row>
    <row r="89" spans="2:19" s="7" customFormat="1" ht="18.75" hidden="1" customHeight="1" thickBot="1">
      <c r="B89" s="18" t="s">
        <v>1</v>
      </c>
      <c r="C89" s="36">
        <v>46299</v>
      </c>
      <c r="D89" s="36">
        <v>46300</v>
      </c>
      <c r="E89" s="36">
        <v>46301</v>
      </c>
      <c r="F89" s="36">
        <v>46302</v>
      </c>
      <c r="G89" s="36">
        <v>46303</v>
      </c>
      <c r="H89" s="36">
        <v>46304</v>
      </c>
      <c r="I89" s="36">
        <v>46305</v>
      </c>
      <c r="J89" s="79"/>
      <c r="K89" s="73" t="s">
        <v>25</v>
      </c>
      <c r="L89" s="69" t="s">
        <v>25</v>
      </c>
      <c r="M89" s="70" t="s">
        <v>25</v>
      </c>
      <c r="N89" s="82" t="s">
        <v>25</v>
      </c>
      <c r="O89" s="83"/>
      <c r="P89" s="83"/>
      <c r="Q89" s="84"/>
      <c r="R89" s="51" t="s">
        <v>25</v>
      </c>
      <c r="S89" s="53" t="s">
        <v>25</v>
      </c>
    </row>
    <row r="90" spans="2:19" s="7" customFormat="1" ht="26.25" hidden="1" customHeight="1" thickBot="1">
      <c r="B90" s="12" t="s">
        <v>45</v>
      </c>
      <c r="C90" s="37"/>
      <c r="D90" s="37"/>
      <c r="E90" s="37"/>
      <c r="F90" s="37"/>
      <c r="G90" s="37"/>
      <c r="H90" s="37"/>
      <c r="I90" s="37"/>
      <c r="J90" s="80"/>
      <c r="K90" s="74"/>
      <c r="L90" s="69"/>
      <c r="M90" s="71"/>
      <c r="N90" s="31" t="s">
        <v>25</v>
      </c>
      <c r="O90" s="7" t="s">
        <v>25</v>
      </c>
      <c r="P90" s="7" t="s">
        <v>25</v>
      </c>
      <c r="Q90" s="34" t="s">
        <v>25</v>
      </c>
      <c r="R90" s="52"/>
      <c r="S90" s="53"/>
    </row>
    <row r="91" spans="2:19" s="7" customFormat="1" ht="26.25" hidden="1" customHeight="1" thickBot="1">
      <c r="B91" s="17" t="s">
        <v>2</v>
      </c>
      <c r="C91" s="35"/>
      <c r="D91" s="35"/>
      <c r="E91" s="35"/>
      <c r="F91" s="35"/>
      <c r="G91" s="35"/>
      <c r="H91" s="35"/>
      <c r="I91" s="35"/>
      <c r="J91" s="81"/>
      <c r="K91" s="74"/>
      <c r="L91" s="69"/>
      <c r="M91" s="72"/>
      <c r="N91" s="45" t="s">
        <v>25</v>
      </c>
      <c r="O91" s="46" t="s">
        <v>25</v>
      </c>
      <c r="P91" s="46" t="s">
        <v>25</v>
      </c>
      <c r="Q91" s="47" t="s">
        <v>25</v>
      </c>
      <c r="R91" s="52"/>
      <c r="S91" s="53"/>
    </row>
    <row r="92" spans="2:19" s="7" customFormat="1" ht="18.75" hidden="1" customHeight="1" thickBot="1">
      <c r="B92" s="15" t="s">
        <v>1</v>
      </c>
      <c r="C92" s="36">
        <v>46306</v>
      </c>
      <c r="D92" s="36">
        <v>46307</v>
      </c>
      <c r="E92" s="36">
        <v>46308</v>
      </c>
      <c r="F92" s="36">
        <v>46309</v>
      </c>
      <c r="G92" s="36">
        <v>46310</v>
      </c>
      <c r="H92" s="36">
        <v>46311</v>
      </c>
      <c r="I92" s="36">
        <v>46312</v>
      </c>
      <c r="J92" s="79"/>
      <c r="K92" s="73" t="s">
        <v>25</v>
      </c>
      <c r="L92" s="69" t="s">
        <v>25</v>
      </c>
      <c r="M92" s="70" t="s">
        <v>25</v>
      </c>
      <c r="N92" s="82" t="s">
        <v>25</v>
      </c>
      <c r="O92" s="83"/>
      <c r="P92" s="83"/>
      <c r="Q92" s="84"/>
      <c r="R92" s="51" t="s">
        <v>25</v>
      </c>
      <c r="S92" s="53" t="s">
        <v>25</v>
      </c>
    </row>
    <row r="93" spans="2:19" s="7" customFormat="1" ht="26.25" hidden="1" customHeight="1" thickBot="1">
      <c r="B93" s="12" t="s">
        <v>45</v>
      </c>
      <c r="C93" s="37"/>
      <c r="D93" s="37"/>
      <c r="E93" s="37"/>
      <c r="F93" s="37"/>
      <c r="G93" s="37"/>
      <c r="H93" s="37"/>
      <c r="I93" s="37"/>
      <c r="J93" s="80"/>
      <c r="K93" s="74"/>
      <c r="L93" s="69"/>
      <c r="M93" s="71"/>
      <c r="N93" s="31" t="s">
        <v>25</v>
      </c>
      <c r="O93" s="7" t="s">
        <v>25</v>
      </c>
      <c r="P93" s="7" t="s">
        <v>25</v>
      </c>
      <c r="Q93" s="34" t="s">
        <v>25</v>
      </c>
      <c r="R93" s="52"/>
      <c r="S93" s="53"/>
    </row>
    <row r="94" spans="2:19" s="7" customFormat="1" ht="26.25" hidden="1" customHeight="1" thickBot="1">
      <c r="B94" s="17" t="s">
        <v>2</v>
      </c>
      <c r="C94" s="35"/>
      <c r="D94" s="35"/>
      <c r="E94" s="35"/>
      <c r="F94" s="35"/>
      <c r="G94" s="35"/>
      <c r="H94" s="35"/>
      <c r="I94" s="35"/>
      <c r="J94" s="81"/>
      <c r="K94" s="74"/>
      <c r="L94" s="69"/>
      <c r="M94" s="72"/>
      <c r="N94" s="45" t="s">
        <v>25</v>
      </c>
      <c r="O94" s="46" t="s">
        <v>25</v>
      </c>
      <c r="P94" s="46" t="s">
        <v>25</v>
      </c>
      <c r="Q94" s="47" t="s">
        <v>25</v>
      </c>
      <c r="R94" s="52"/>
      <c r="S94" s="53"/>
    </row>
    <row r="95" spans="2:19" s="7" customFormat="1" ht="18.75" hidden="1" customHeight="1" thickBot="1">
      <c r="B95" s="18" t="s">
        <v>13</v>
      </c>
      <c r="C95" s="36">
        <v>46313</v>
      </c>
      <c r="D95" s="36">
        <v>46314</v>
      </c>
      <c r="E95" s="36">
        <v>46315</v>
      </c>
      <c r="F95" s="36">
        <v>46316</v>
      </c>
      <c r="G95" s="36">
        <v>46317</v>
      </c>
      <c r="H95" s="36">
        <v>46318</v>
      </c>
      <c r="I95" s="36">
        <v>46319</v>
      </c>
      <c r="J95" s="86"/>
      <c r="K95" s="73" t="s">
        <v>25</v>
      </c>
      <c r="L95" s="69" t="s">
        <v>25</v>
      </c>
      <c r="M95" s="70" t="s">
        <v>25</v>
      </c>
      <c r="N95" s="82" t="s">
        <v>25</v>
      </c>
      <c r="O95" s="83"/>
      <c r="P95" s="83"/>
      <c r="Q95" s="84"/>
      <c r="R95" s="51" t="s">
        <v>25</v>
      </c>
      <c r="S95" s="53" t="s">
        <v>25</v>
      </c>
    </row>
    <row r="96" spans="2:19" s="7" customFormat="1" ht="26.25" hidden="1" customHeight="1" thickBot="1">
      <c r="B96" s="12" t="s">
        <v>45</v>
      </c>
      <c r="C96" s="37"/>
      <c r="D96" s="37"/>
      <c r="E96" s="37"/>
      <c r="F96" s="37"/>
      <c r="G96" s="37"/>
      <c r="H96" s="37"/>
      <c r="I96" s="37"/>
      <c r="J96" s="87"/>
      <c r="K96" s="74"/>
      <c r="L96" s="69"/>
      <c r="M96" s="71"/>
      <c r="N96" s="31" t="s">
        <v>25</v>
      </c>
      <c r="O96" s="7" t="s">
        <v>25</v>
      </c>
      <c r="P96" s="7" t="s">
        <v>25</v>
      </c>
      <c r="Q96" s="34" t="s">
        <v>25</v>
      </c>
      <c r="R96" s="52"/>
      <c r="S96" s="53"/>
    </row>
    <row r="97" spans="2:19" s="7" customFormat="1" ht="26.25" hidden="1" customHeight="1" thickBot="1">
      <c r="B97" s="17" t="s">
        <v>2</v>
      </c>
      <c r="C97" s="35"/>
      <c r="D97" s="35"/>
      <c r="E97" s="35"/>
      <c r="F97" s="35"/>
      <c r="G97" s="35"/>
      <c r="H97" s="35"/>
      <c r="I97" s="35"/>
      <c r="J97" s="88"/>
      <c r="K97" s="74"/>
      <c r="L97" s="69"/>
      <c r="M97" s="72"/>
      <c r="N97" s="45" t="s">
        <v>25</v>
      </c>
      <c r="O97" s="46" t="s">
        <v>25</v>
      </c>
      <c r="P97" s="46" t="s">
        <v>25</v>
      </c>
      <c r="Q97" s="47" t="s">
        <v>25</v>
      </c>
      <c r="R97" s="52"/>
      <c r="S97" s="53"/>
    </row>
    <row r="98" spans="2:19" s="7" customFormat="1" ht="18.75" hidden="1" customHeight="1" thickBot="1">
      <c r="B98" s="15" t="s">
        <v>1</v>
      </c>
      <c r="C98" s="39">
        <v>46320</v>
      </c>
      <c r="D98" s="39">
        <v>46321</v>
      </c>
      <c r="E98" s="39">
        <v>46322</v>
      </c>
      <c r="F98" s="39">
        <v>46323</v>
      </c>
      <c r="G98" s="39">
        <v>46324</v>
      </c>
      <c r="H98" s="39">
        <v>46325</v>
      </c>
      <c r="I98" s="39">
        <v>46326</v>
      </c>
      <c r="J98" s="79"/>
      <c r="K98" s="73" t="s">
        <v>25</v>
      </c>
      <c r="L98" s="69" t="s">
        <v>25</v>
      </c>
      <c r="M98" s="70" t="s">
        <v>25</v>
      </c>
      <c r="N98" s="82" t="s">
        <v>25</v>
      </c>
      <c r="O98" s="83"/>
      <c r="P98" s="83"/>
      <c r="Q98" s="84"/>
      <c r="R98" s="51" t="s">
        <v>25</v>
      </c>
      <c r="S98" s="53" t="s">
        <v>25</v>
      </c>
    </row>
    <row r="99" spans="2:19" s="7" customFormat="1" ht="26.25" hidden="1" customHeight="1" thickBot="1">
      <c r="B99" s="12" t="s">
        <v>45</v>
      </c>
      <c r="C99" s="37"/>
      <c r="D99" s="37"/>
      <c r="E99" s="37"/>
      <c r="F99" s="37"/>
      <c r="G99" s="37"/>
      <c r="H99" s="37"/>
      <c r="I99" s="37"/>
      <c r="J99" s="80"/>
      <c r="K99" s="74"/>
      <c r="L99" s="69"/>
      <c r="M99" s="71"/>
      <c r="N99" s="31" t="s">
        <v>25</v>
      </c>
      <c r="O99" s="7" t="s">
        <v>25</v>
      </c>
      <c r="P99" s="7" t="s">
        <v>25</v>
      </c>
      <c r="Q99" s="34" t="s">
        <v>25</v>
      </c>
      <c r="R99" s="52"/>
      <c r="S99" s="53"/>
    </row>
    <row r="100" spans="2:19" s="7" customFormat="1" ht="26.25" hidden="1" customHeight="1" thickBot="1">
      <c r="B100" s="17" t="s">
        <v>2</v>
      </c>
      <c r="C100" s="35"/>
      <c r="D100" s="35"/>
      <c r="E100" s="35"/>
      <c r="F100" s="35"/>
      <c r="G100" s="35"/>
      <c r="H100" s="35"/>
      <c r="I100" s="35"/>
      <c r="J100" s="81"/>
      <c r="K100" s="74"/>
      <c r="L100" s="69"/>
      <c r="M100" s="72"/>
      <c r="N100" s="45" t="s">
        <v>25</v>
      </c>
      <c r="O100" s="46" t="s">
        <v>25</v>
      </c>
      <c r="P100" s="46" t="s">
        <v>25</v>
      </c>
      <c r="Q100" s="47" t="s">
        <v>25</v>
      </c>
      <c r="R100" s="52"/>
      <c r="S100" s="53"/>
    </row>
    <row r="101" spans="2:19" s="7" customFormat="1" ht="18.75" hidden="1" customHeight="1" thickBot="1">
      <c r="B101" s="18" t="s">
        <v>1</v>
      </c>
      <c r="C101" s="36">
        <v>46327</v>
      </c>
      <c r="D101" s="36">
        <v>46328</v>
      </c>
      <c r="E101" s="36">
        <v>46329</v>
      </c>
      <c r="F101" s="36">
        <v>46330</v>
      </c>
      <c r="G101" s="36">
        <v>46331</v>
      </c>
      <c r="H101" s="36">
        <v>46332</v>
      </c>
      <c r="I101" s="36">
        <v>46333</v>
      </c>
      <c r="J101" s="79"/>
      <c r="K101" s="73" t="s">
        <v>25</v>
      </c>
      <c r="L101" s="69" t="s">
        <v>25</v>
      </c>
      <c r="M101" s="70" t="s">
        <v>25</v>
      </c>
      <c r="N101" s="82" t="s">
        <v>25</v>
      </c>
      <c r="O101" s="83"/>
      <c r="P101" s="83"/>
      <c r="Q101" s="84"/>
      <c r="R101" s="51" t="s">
        <v>25</v>
      </c>
      <c r="S101" s="53" t="s">
        <v>25</v>
      </c>
    </row>
    <row r="102" spans="2:19" s="7" customFormat="1" ht="26.25" hidden="1" customHeight="1" thickBot="1">
      <c r="B102" s="12" t="s">
        <v>45</v>
      </c>
      <c r="C102" s="37"/>
      <c r="D102" s="37"/>
      <c r="E102" s="37"/>
      <c r="F102" s="37"/>
      <c r="G102" s="37"/>
      <c r="H102" s="37"/>
      <c r="I102" s="37"/>
      <c r="J102" s="80"/>
      <c r="K102" s="74"/>
      <c r="L102" s="69"/>
      <c r="M102" s="71"/>
      <c r="N102" s="31" t="s">
        <v>25</v>
      </c>
      <c r="O102" s="7" t="s">
        <v>25</v>
      </c>
      <c r="P102" s="7" t="s">
        <v>25</v>
      </c>
      <c r="Q102" s="34" t="s">
        <v>25</v>
      </c>
      <c r="R102" s="52"/>
      <c r="S102" s="53"/>
    </row>
    <row r="103" spans="2:19" s="7" customFormat="1" ht="26.25" hidden="1" customHeight="1" thickBot="1">
      <c r="B103" s="17" t="s">
        <v>2</v>
      </c>
      <c r="C103" s="35"/>
      <c r="D103" s="35"/>
      <c r="E103" s="35"/>
      <c r="F103" s="35"/>
      <c r="G103" s="35"/>
      <c r="H103" s="35"/>
      <c r="I103" s="35"/>
      <c r="J103" s="81"/>
      <c r="K103" s="74"/>
      <c r="L103" s="69"/>
      <c r="M103" s="72"/>
      <c r="N103" s="45" t="s">
        <v>25</v>
      </c>
      <c r="O103" s="46" t="s">
        <v>25</v>
      </c>
      <c r="P103" s="46" t="s">
        <v>25</v>
      </c>
      <c r="Q103" s="47" t="s">
        <v>25</v>
      </c>
      <c r="R103" s="52"/>
      <c r="S103" s="53"/>
    </row>
    <row r="104" spans="2:19" s="7" customFormat="1" ht="18.75" hidden="1" customHeight="1" thickBot="1">
      <c r="B104" s="15" t="s">
        <v>1</v>
      </c>
      <c r="C104" s="36">
        <v>46334</v>
      </c>
      <c r="D104" s="36">
        <v>46335</v>
      </c>
      <c r="E104" s="36">
        <v>46336</v>
      </c>
      <c r="F104" s="36">
        <v>46337</v>
      </c>
      <c r="G104" s="36">
        <v>46338</v>
      </c>
      <c r="H104" s="36">
        <v>46339</v>
      </c>
      <c r="I104" s="36">
        <v>46340</v>
      </c>
      <c r="J104" s="79"/>
      <c r="K104" s="73" t="s">
        <v>25</v>
      </c>
      <c r="L104" s="69" t="s">
        <v>25</v>
      </c>
      <c r="M104" s="70" t="s">
        <v>25</v>
      </c>
      <c r="N104" s="82" t="s">
        <v>25</v>
      </c>
      <c r="O104" s="83"/>
      <c r="P104" s="83"/>
      <c r="Q104" s="84"/>
      <c r="R104" s="51" t="s">
        <v>25</v>
      </c>
      <c r="S104" s="53" t="s">
        <v>25</v>
      </c>
    </row>
    <row r="105" spans="2:19" s="7" customFormat="1" ht="26.25" hidden="1" customHeight="1" thickBot="1">
      <c r="B105" s="12" t="s">
        <v>45</v>
      </c>
      <c r="C105" s="37"/>
      <c r="D105" s="37"/>
      <c r="E105" s="37"/>
      <c r="F105" s="37"/>
      <c r="G105" s="37"/>
      <c r="H105" s="37"/>
      <c r="I105" s="37"/>
      <c r="J105" s="80"/>
      <c r="K105" s="74"/>
      <c r="L105" s="69"/>
      <c r="M105" s="71"/>
      <c r="N105" s="31" t="s">
        <v>25</v>
      </c>
      <c r="O105" s="7" t="s">
        <v>25</v>
      </c>
      <c r="P105" s="7" t="s">
        <v>25</v>
      </c>
      <c r="Q105" s="34" t="s">
        <v>25</v>
      </c>
      <c r="R105" s="52"/>
      <c r="S105" s="53"/>
    </row>
    <row r="106" spans="2:19" s="7" customFormat="1" ht="26.25" hidden="1" customHeight="1" thickBot="1">
      <c r="B106" s="17" t="s">
        <v>2</v>
      </c>
      <c r="C106" s="35"/>
      <c r="D106" s="35"/>
      <c r="E106" s="35"/>
      <c r="F106" s="35"/>
      <c r="G106" s="35"/>
      <c r="H106" s="35"/>
      <c r="I106" s="35"/>
      <c r="J106" s="81"/>
      <c r="K106" s="74"/>
      <c r="L106" s="69"/>
      <c r="M106" s="72"/>
      <c r="N106" s="45" t="s">
        <v>25</v>
      </c>
      <c r="O106" s="46" t="s">
        <v>25</v>
      </c>
      <c r="P106" s="46" t="s">
        <v>25</v>
      </c>
      <c r="Q106" s="47" t="s">
        <v>25</v>
      </c>
      <c r="R106" s="52"/>
      <c r="S106" s="53"/>
    </row>
    <row r="107" spans="2:19" s="7" customFormat="1" ht="18.75" hidden="1" customHeight="1" thickBot="1">
      <c r="B107" s="18" t="s">
        <v>1</v>
      </c>
      <c r="C107" s="36">
        <v>46341</v>
      </c>
      <c r="D107" s="36">
        <v>46342</v>
      </c>
      <c r="E107" s="36">
        <v>46343</v>
      </c>
      <c r="F107" s="36">
        <v>46344</v>
      </c>
      <c r="G107" s="36">
        <v>46345</v>
      </c>
      <c r="H107" s="36">
        <v>46346</v>
      </c>
      <c r="I107" s="36">
        <v>46347</v>
      </c>
      <c r="J107" s="79"/>
      <c r="K107" s="73" t="s">
        <v>25</v>
      </c>
      <c r="L107" s="69" t="s">
        <v>25</v>
      </c>
      <c r="M107" s="70" t="s">
        <v>25</v>
      </c>
      <c r="N107" s="82" t="s">
        <v>25</v>
      </c>
      <c r="O107" s="83"/>
      <c r="P107" s="83"/>
      <c r="Q107" s="84"/>
      <c r="R107" s="51" t="s">
        <v>25</v>
      </c>
      <c r="S107" s="53" t="s">
        <v>25</v>
      </c>
    </row>
    <row r="108" spans="2:19" s="7" customFormat="1" ht="26.25" hidden="1" customHeight="1" thickBot="1">
      <c r="B108" s="12" t="s">
        <v>45</v>
      </c>
      <c r="C108" s="37"/>
      <c r="D108" s="37"/>
      <c r="E108" s="37"/>
      <c r="F108" s="37"/>
      <c r="G108" s="37"/>
      <c r="H108" s="37"/>
      <c r="I108" s="37"/>
      <c r="J108" s="80"/>
      <c r="K108" s="74"/>
      <c r="L108" s="69"/>
      <c r="M108" s="71"/>
      <c r="N108" s="31" t="s">
        <v>25</v>
      </c>
      <c r="O108" s="7" t="s">
        <v>25</v>
      </c>
      <c r="P108" s="7" t="s">
        <v>25</v>
      </c>
      <c r="Q108" s="34" t="s">
        <v>25</v>
      </c>
      <c r="R108" s="52"/>
      <c r="S108" s="53"/>
    </row>
    <row r="109" spans="2:19" s="7" customFormat="1" ht="26.25" hidden="1" customHeight="1" thickBot="1">
      <c r="B109" s="17" t="s">
        <v>2</v>
      </c>
      <c r="C109" s="35"/>
      <c r="D109" s="35"/>
      <c r="E109" s="35"/>
      <c r="F109" s="35"/>
      <c r="G109" s="35"/>
      <c r="H109" s="35"/>
      <c r="I109" s="35"/>
      <c r="J109" s="81"/>
      <c r="K109" s="74"/>
      <c r="L109" s="69"/>
      <c r="M109" s="72"/>
      <c r="N109" s="45" t="s">
        <v>25</v>
      </c>
      <c r="O109" s="46" t="s">
        <v>25</v>
      </c>
      <c r="P109" s="46" t="s">
        <v>25</v>
      </c>
      <c r="Q109" s="47" t="s">
        <v>25</v>
      </c>
      <c r="R109" s="52"/>
      <c r="S109" s="53"/>
    </row>
    <row r="110" spans="2:19" s="7" customFormat="1" ht="18.75" hidden="1" customHeight="1" thickBot="1">
      <c r="B110" s="18" t="s">
        <v>13</v>
      </c>
      <c r="C110" s="36">
        <v>46348</v>
      </c>
      <c r="D110" s="36">
        <v>46349</v>
      </c>
      <c r="E110" s="36">
        <v>46350</v>
      </c>
      <c r="F110" s="36">
        <v>46351</v>
      </c>
      <c r="G110" s="36">
        <v>46352</v>
      </c>
      <c r="H110" s="36">
        <v>46353</v>
      </c>
      <c r="I110" s="36">
        <v>46354</v>
      </c>
      <c r="J110" s="79"/>
      <c r="K110" s="73" t="s">
        <v>25</v>
      </c>
      <c r="L110" s="69" t="s">
        <v>25</v>
      </c>
      <c r="M110" s="70" t="s">
        <v>25</v>
      </c>
      <c r="N110" s="82" t="s">
        <v>25</v>
      </c>
      <c r="O110" s="83"/>
      <c r="P110" s="83"/>
      <c r="Q110" s="84"/>
      <c r="R110" s="51" t="s">
        <v>25</v>
      </c>
      <c r="S110" s="53" t="s">
        <v>25</v>
      </c>
    </row>
    <row r="111" spans="2:19" s="7" customFormat="1" ht="26.25" hidden="1" customHeight="1" thickBot="1">
      <c r="B111" s="12" t="s">
        <v>45</v>
      </c>
      <c r="C111" s="37"/>
      <c r="D111" s="37"/>
      <c r="E111" s="37"/>
      <c r="F111" s="37"/>
      <c r="G111" s="37"/>
      <c r="H111" s="37"/>
      <c r="I111" s="37"/>
      <c r="J111" s="80"/>
      <c r="K111" s="74"/>
      <c r="L111" s="69"/>
      <c r="M111" s="71"/>
      <c r="N111" s="31" t="s">
        <v>25</v>
      </c>
      <c r="O111" s="7" t="s">
        <v>25</v>
      </c>
      <c r="P111" s="7" t="s">
        <v>25</v>
      </c>
      <c r="Q111" s="34" t="s">
        <v>25</v>
      </c>
      <c r="R111" s="52"/>
      <c r="S111" s="53"/>
    </row>
    <row r="112" spans="2:19" s="7" customFormat="1" ht="26.25" hidden="1" customHeight="1" thickBot="1">
      <c r="B112" s="17" t="s">
        <v>2</v>
      </c>
      <c r="C112" s="35"/>
      <c r="D112" s="35"/>
      <c r="E112" s="35"/>
      <c r="F112" s="35"/>
      <c r="G112" s="35"/>
      <c r="H112" s="35"/>
      <c r="I112" s="35"/>
      <c r="J112" s="81"/>
      <c r="K112" s="74"/>
      <c r="L112" s="69"/>
      <c r="M112" s="72"/>
      <c r="N112" s="45" t="s">
        <v>25</v>
      </c>
      <c r="O112" s="46" t="s">
        <v>25</v>
      </c>
      <c r="P112" s="46" t="s">
        <v>25</v>
      </c>
      <c r="Q112" s="47" t="s">
        <v>25</v>
      </c>
      <c r="R112" s="52"/>
      <c r="S112" s="53"/>
    </row>
    <row r="113" spans="2:19" s="7" customFormat="1" ht="18.75" hidden="1" customHeight="1" thickBot="1">
      <c r="B113" s="15" t="s">
        <v>1</v>
      </c>
      <c r="C113" s="36">
        <v>46355</v>
      </c>
      <c r="D113" s="36">
        <v>46356</v>
      </c>
      <c r="E113" s="36">
        <v>46357</v>
      </c>
      <c r="F113" s="36">
        <v>46358</v>
      </c>
      <c r="G113" s="36">
        <v>46359</v>
      </c>
      <c r="H113" s="36">
        <v>46360</v>
      </c>
      <c r="I113" s="36">
        <v>46361</v>
      </c>
      <c r="J113" s="79"/>
      <c r="K113" s="73" t="s">
        <v>25</v>
      </c>
      <c r="L113" s="69" t="s">
        <v>25</v>
      </c>
      <c r="M113" s="70" t="s">
        <v>25</v>
      </c>
      <c r="N113" s="82" t="s">
        <v>25</v>
      </c>
      <c r="O113" s="83"/>
      <c r="P113" s="83"/>
      <c r="Q113" s="84"/>
      <c r="R113" s="51" t="s">
        <v>25</v>
      </c>
      <c r="S113" s="53" t="s">
        <v>25</v>
      </c>
    </row>
    <row r="114" spans="2:19" s="7" customFormat="1" ht="26.25" hidden="1" customHeight="1" thickBot="1">
      <c r="B114" s="12" t="s">
        <v>45</v>
      </c>
      <c r="C114" s="37"/>
      <c r="D114" s="37"/>
      <c r="E114" s="37"/>
      <c r="F114" s="37"/>
      <c r="G114" s="37"/>
      <c r="H114" s="37"/>
      <c r="I114" s="37"/>
      <c r="J114" s="80"/>
      <c r="K114" s="74"/>
      <c r="L114" s="69"/>
      <c r="M114" s="71"/>
      <c r="N114" s="31" t="s">
        <v>25</v>
      </c>
      <c r="O114" s="7" t="s">
        <v>25</v>
      </c>
      <c r="P114" s="7" t="s">
        <v>25</v>
      </c>
      <c r="Q114" s="34" t="s">
        <v>25</v>
      </c>
      <c r="R114" s="52"/>
      <c r="S114" s="53"/>
    </row>
    <row r="115" spans="2:19" s="7" customFormat="1" ht="26.25" hidden="1" customHeight="1" thickBot="1">
      <c r="B115" s="17" t="s">
        <v>2</v>
      </c>
      <c r="C115" s="35"/>
      <c r="D115" s="35"/>
      <c r="E115" s="35"/>
      <c r="F115" s="35"/>
      <c r="G115" s="35"/>
      <c r="H115" s="35"/>
      <c r="I115" s="35"/>
      <c r="J115" s="81"/>
      <c r="K115" s="74"/>
      <c r="L115" s="69"/>
      <c r="M115" s="72"/>
      <c r="N115" s="45" t="s">
        <v>25</v>
      </c>
      <c r="O115" s="46" t="s">
        <v>25</v>
      </c>
      <c r="P115" s="46" t="s">
        <v>25</v>
      </c>
      <c r="Q115" s="47" t="s">
        <v>25</v>
      </c>
      <c r="R115" s="52"/>
      <c r="S115" s="53"/>
    </row>
    <row r="116" spans="2:19" s="7" customFormat="1" ht="18.75" hidden="1" customHeight="1" thickBot="1">
      <c r="B116" s="18" t="s">
        <v>1</v>
      </c>
      <c r="C116" s="36">
        <v>46362</v>
      </c>
      <c r="D116" s="36">
        <v>46363</v>
      </c>
      <c r="E116" s="36">
        <v>46364</v>
      </c>
      <c r="F116" s="36">
        <v>46365</v>
      </c>
      <c r="G116" s="36">
        <v>46366</v>
      </c>
      <c r="H116" s="36">
        <v>46367</v>
      </c>
      <c r="I116" s="36">
        <v>46368</v>
      </c>
      <c r="J116" s="79"/>
      <c r="K116" s="73" t="s">
        <v>25</v>
      </c>
      <c r="L116" s="69" t="s">
        <v>25</v>
      </c>
      <c r="M116" s="70" t="s">
        <v>25</v>
      </c>
      <c r="N116" s="82" t="s">
        <v>25</v>
      </c>
      <c r="O116" s="83"/>
      <c r="P116" s="83"/>
      <c r="Q116" s="84"/>
      <c r="R116" s="51" t="s">
        <v>25</v>
      </c>
      <c r="S116" s="53" t="s">
        <v>25</v>
      </c>
    </row>
    <row r="117" spans="2:19" s="7" customFormat="1" ht="26.25" hidden="1" customHeight="1" thickBot="1">
      <c r="B117" s="12" t="s">
        <v>45</v>
      </c>
      <c r="C117" s="37"/>
      <c r="D117" s="37"/>
      <c r="E117" s="37"/>
      <c r="F117" s="37"/>
      <c r="G117" s="37"/>
      <c r="H117" s="37"/>
      <c r="I117" s="37"/>
      <c r="J117" s="80"/>
      <c r="K117" s="74"/>
      <c r="L117" s="69"/>
      <c r="M117" s="71"/>
      <c r="N117" s="31" t="s">
        <v>25</v>
      </c>
      <c r="O117" s="7" t="s">
        <v>25</v>
      </c>
      <c r="P117" s="7" t="s">
        <v>25</v>
      </c>
      <c r="Q117" s="34" t="s">
        <v>25</v>
      </c>
      <c r="R117" s="52"/>
      <c r="S117" s="53"/>
    </row>
    <row r="118" spans="2:19" s="7" customFormat="1" ht="26.25" hidden="1" customHeight="1" thickBot="1">
      <c r="B118" s="17" t="s">
        <v>2</v>
      </c>
      <c r="C118" s="35"/>
      <c r="D118" s="35"/>
      <c r="E118" s="35"/>
      <c r="F118" s="35"/>
      <c r="G118" s="35"/>
      <c r="H118" s="35"/>
      <c r="I118" s="35"/>
      <c r="J118" s="81"/>
      <c r="K118" s="74"/>
      <c r="L118" s="69"/>
      <c r="M118" s="72"/>
      <c r="N118" s="45" t="s">
        <v>25</v>
      </c>
      <c r="O118" s="46" t="s">
        <v>25</v>
      </c>
      <c r="P118" s="46" t="s">
        <v>25</v>
      </c>
      <c r="Q118" s="47" t="s">
        <v>25</v>
      </c>
      <c r="R118" s="52"/>
      <c r="S118" s="53"/>
    </row>
    <row r="119" spans="2:19" s="7" customFormat="1" ht="18.75" hidden="1" customHeight="1" thickBot="1">
      <c r="B119" s="15" t="s">
        <v>1</v>
      </c>
      <c r="C119" s="36">
        <v>46369</v>
      </c>
      <c r="D119" s="36">
        <v>46370</v>
      </c>
      <c r="E119" s="36">
        <v>46371</v>
      </c>
      <c r="F119" s="36">
        <v>46372</v>
      </c>
      <c r="G119" s="36">
        <v>46373</v>
      </c>
      <c r="H119" s="36">
        <v>46374</v>
      </c>
      <c r="I119" s="36">
        <v>46375</v>
      </c>
      <c r="J119" s="79"/>
      <c r="K119" s="73" t="s">
        <v>25</v>
      </c>
      <c r="L119" s="69" t="s">
        <v>25</v>
      </c>
      <c r="M119" s="70" t="s">
        <v>25</v>
      </c>
      <c r="N119" s="82" t="s">
        <v>25</v>
      </c>
      <c r="O119" s="83"/>
      <c r="P119" s="83"/>
      <c r="Q119" s="84"/>
      <c r="R119" s="51" t="s">
        <v>25</v>
      </c>
      <c r="S119" s="53" t="s">
        <v>25</v>
      </c>
    </row>
    <row r="120" spans="2:19" s="7" customFormat="1" ht="26.25" hidden="1" customHeight="1" thickBot="1">
      <c r="B120" s="12" t="s">
        <v>45</v>
      </c>
      <c r="C120" s="37"/>
      <c r="D120" s="37"/>
      <c r="E120" s="37"/>
      <c r="F120" s="37"/>
      <c r="G120" s="37"/>
      <c r="H120" s="37"/>
      <c r="I120" s="37"/>
      <c r="J120" s="80"/>
      <c r="K120" s="74"/>
      <c r="L120" s="69"/>
      <c r="M120" s="71"/>
      <c r="N120" s="31" t="s">
        <v>25</v>
      </c>
      <c r="O120" s="7" t="s">
        <v>25</v>
      </c>
      <c r="P120" s="7" t="s">
        <v>25</v>
      </c>
      <c r="Q120" s="34" t="s">
        <v>25</v>
      </c>
      <c r="R120" s="52"/>
      <c r="S120" s="53"/>
    </row>
    <row r="121" spans="2:19" s="7" customFormat="1" ht="26.25" hidden="1" customHeight="1" thickBot="1">
      <c r="B121" s="17" t="s">
        <v>2</v>
      </c>
      <c r="C121" s="35"/>
      <c r="D121" s="35"/>
      <c r="E121" s="35"/>
      <c r="F121" s="35"/>
      <c r="G121" s="35"/>
      <c r="H121" s="35"/>
      <c r="I121" s="35"/>
      <c r="J121" s="81"/>
      <c r="K121" s="74"/>
      <c r="L121" s="69"/>
      <c r="M121" s="72"/>
      <c r="N121" s="45" t="s">
        <v>25</v>
      </c>
      <c r="O121" s="46" t="s">
        <v>25</v>
      </c>
      <c r="P121" s="46" t="s">
        <v>25</v>
      </c>
      <c r="Q121" s="47" t="s">
        <v>25</v>
      </c>
      <c r="R121" s="52"/>
      <c r="S121" s="53"/>
    </row>
    <row r="122" spans="2:19" s="7" customFormat="1" ht="18.75" hidden="1" customHeight="1" thickBot="1">
      <c r="B122" s="18" t="s">
        <v>13</v>
      </c>
      <c r="C122" s="36">
        <v>46376</v>
      </c>
      <c r="D122" s="36">
        <v>46377</v>
      </c>
      <c r="E122" s="36">
        <v>46378</v>
      </c>
      <c r="F122" s="36">
        <v>46379</v>
      </c>
      <c r="G122" s="36">
        <v>46380</v>
      </c>
      <c r="H122" s="36">
        <v>46381</v>
      </c>
      <c r="I122" s="36">
        <v>46382</v>
      </c>
      <c r="J122" s="86"/>
      <c r="K122" s="73" t="s">
        <v>25</v>
      </c>
      <c r="L122" s="69" t="s">
        <v>25</v>
      </c>
      <c r="M122" s="70" t="s">
        <v>25</v>
      </c>
      <c r="N122" s="82" t="s">
        <v>25</v>
      </c>
      <c r="O122" s="83"/>
      <c r="P122" s="83"/>
      <c r="Q122" s="84"/>
      <c r="R122" s="51" t="s">
        <v>25</v>
      </c>
      <c r="S122" s="53" t="s">
        <v>25</v>
      </c>
    </row>
    <row r="123" spans="2:19" s="7" customFormat="1" ht="26.25" hidden="1" customHeight="1" thickBot="1">
      <c r="B123" s="12" t="s">
        <v>45</v>
      </c>
      <c r="C123" s="37"/>
      <c r="D123" s="37"/>
      <c r="E123" s="37"/>
      <c r="F123" s="37"/>
      <c r="G123" s="37"/>
      <c r="H123" s="37"/>
      <c r="I123" s="37"/>
      <c r="J123" s="87"/>
      <c r="K123" s="74"/>
      <c r="L123" s="69"/>
      <c r="M123" s="71"/>
      <c r="N123" s="31" t="s">
        <v>25</v>
      </c>
      <c r="O123" s="7" t="s">
        <v>25</v>
      </c>
      <c r="P123" s="7" t="s">
        <v>25</v>
      </c>
      <c r="Q123" s="34" t="s">
        <v>25</v>
      </c>
      <c r="R123" s="52"/>
      <c r="S123" s="53"/>
    </row>
    <row r="124" spans="2:19" s="7" customFormat="1" ht="26.25" hidden="1" customHeight="1" thickBot="1">
      <c r="B124" s="17" t="s">
        <v>2</v>
      </c>
      <c r="C124" s="35"/>
      <c r="D124" s="35"/>
      <c r="E124" s="35"/>
      <c r="F124" s="35"/>
      <c r="G124" s="35"/>
      <c r="H124" s="35"/>
      <c r="I124" s="35"/>
      <c r="J124" s="88"/>
      <c r="K124" s="74"/>
      <c r="L124" s="69"/>
      <c r="M124" s="72"/>
      <c r="N124" s="45" t="s">
        <v>25</v>
      </c>
      <c r="O124" s="46" t="s">
        <v>25</v>
      </c>
      <c r="P124" s="46" t="s">
        <v>25</v>
      </c>
      <c r="Q124" s="47" t="s">
        <v>25</v>
      </c>
      <c r="R124" s="52"/>
      <c r="S124" s="53"/>
    </row>
    <row r="125" spans="2:19" s="7" customFormat="1" ht="18.75" hidden="1" customHeight="1" thickBot="1">
      <c r="B125" s="15" t="s">
        <v>1</v>
      </c>
      <c r="C125" s="39">
        <v>46383</v>
      </c>
      <c r="D125" s="39">
        <v>46384</v>
      </c>
      <c r="E125" s="39">
        <v>46385</v>
      </c>
      <c r="F125" s="39">
        <v>46386</v>
      </c>
      <c r="G125" s="39">
        <v>46387</v>
      </c>
      <c r="H125" s="39">
        <v>46388</v>
      </c>
      <c r="I125" s="39">
        <v>46389</v>
      </c>
      <c r="J125" s="79"/>
      <c r="K125" s="73" t="s">
        <v>25</v>
      </c>
      <c r="L125" s="69" t="s">
        <v>25</v>
      </c>
      <c r="M125" s="70" t="s">
        <v>25</v>
      </c>
      <c r="N125" s="82" t="s">
        <v>25</v>
      </c>
      <c r="O125" s="83"/>
      <c r="P125" s="83"/>
      <c r="Q125" s="84"/>
      <c r="R125" s="51" t="s">
        <v>25</v>
      </c>
      <c r="S125" s="53" t="s">
        <v>25</v>
      </c>
    </row>
    <row r="126" spans="2:19" s="7" customFormat="1" ht="26.25" hidden="1" customHeight="1" thickBot="1">
      <c r="B126" s="12" t="s">
        <v>45</v>
      </c>
      <c r="C126" s="37"/>
      <c r="D126" s="37"/>
      <c r="E126" s="37"/>
      <c r="F126" s="37"/>
      <c r="G126" s="37"/>
      <c r="H126" s="37"/>
      <c r="I126" s="37"/>
      <c r="J126" s="80"/>
      <c r="K126" s="74"/>
      <c r="L126" s="69"/>
      <c r="M126" s="71"/>
      <c r="N126" s="31" t="s">
        <v>25</v>
      </c>
      <c r="O126" s="7" t="s">
        <v>25</v>
      </c>
      <c r="P126" s="7" t="s">
        <v>25</v>
      </c>
      <c r="Q126" s="34" t="s">
        <v>25</v>
      </c>
      <c r="R126" s="52"/>
      <c r="S126" s="53"/>
    </row>
    <row r="127" spans="2:19" s="7" customFormat="1" ht="26.25" hidden="1" customHeight="1" thickBot="1">
      <c r="B127" s="17" t="s">
        <v>2</v>
      </c>
      <c r="C127" s="35"/>
      <c r="D127" s="35"/>
      <c r="E127" s="35"/>
      <c r="F127" s="35"/>
      <c r="G127" s="35"/>
      <c r="H127" s="35"/>
      <c r="I127" s="35"/>
      <c r="J127" s="81"/>
      <c r="K127" s="74"/>
      <c r="L127" s="69"/>
      <c r="M127" s="72"/>
      <c r="N127" s="45" t="s">
        <v>25</v>
      </c>
      <c r="O127" s="46" t="s">
        <v>25</v>
      </c>
      <c r="P127" s="46" t="s">
        <v>25</v>
      </c>
      <c r="Q127" s="47" t="s">
        <v>25</v>
      </c>
      <c r="R127" s="52"/>
      <c r="S127" s="53"/>
    </row>
    <row r="128" spans="2:19" s="7" customFormat="1" ht="18.75" hidden="1" customHeight="1" thickBot="1">
      <c r="B128" s="18" t="s">
        <v>1</v>
      </c>
      <c r="C128" s="36">
        <v>46390</v>
      </c>
      <c r="D128" s="36">
        <v>46391</v>
      </c>
      <c r="E128" s="36">
        <v>46392</v>
      </c>
      <c r="F128" s="36">
        <v>46393</v>
      </c>
      <c r="G128" s="36">
        <v>46394</v>
      </c>
      <c r="H128" s="36">
        <v>46395</v>
      </c>
      <c r="I128" s="36">
        <v>46396</v>
      </c>
      <c r="J128" s="79"/>
      <c r="K128" s="73" t="s">
        <v>25</v>
      </c>
      <c r="L128" s="69" t="s">
        <v>25</v>
      </c>
      <c r="M128" s="70" t="s">
        <v>25</v>
      </c>
      <c r="N128" s="82" t="s">
        <v>25</v>
      </c>
      <c r="O128" s="83"/>
      <c r="P128" s="83"/>
      <c r="Q128" s="84"/>
      <c r="R128" s="51" t="s">
        <v>25</v>
      </c>
      <c r="S128" s="53" t="s">
        <v>25</v>
      </c>
    </row>
    <row r="129" spans="2:19" s="7" customFormat="1" ht="26.25" hidden="1" customHeight="1" thickBot="1">
      <c r="B129" s="12" t="s">
        <v>45</v>
      </c>
      <c r="C129" s="37"/>
      <c r="D129" s="37"/>
      <c r="E129" s="37"/>
      <c r="F129" s="37"/>
      <c r="G129" s="37"/>
      <c r="H129" s="37"/>
      <c r="I129" s="37"/>
      <c r="J129" s="80"/>
      <c r="K129" s="74"/>
      <c r="L129" s="69"/>
      <c r="M129" s="71"/>
      <c r="N129" s="31" t="s">
        <v>25</v>
      </c>
      <c r="O129" s="7" t="s">
        <v>25</v>
      </c>
      <c r="P129" s="7" t="s">
        <v>25</v>
      </c>
      <c r="Q129" s="34" t="s">
        <v>25</v>
      </c>
      <c r="R129" s="52"/>
      <c r="S129" s="53"/>
    </row>
    <row r="130" spans="2:19" s="7" customFormat="1" ht="26.25" hidden="1" customHeight="1" thickBot="1">
      <c r="B130" s="17" t="s">
        <v>2</v>
      </c>
      <c r="C130" s="35"/>
      <c r="D130" s="35"/>
      <c r="E130" s="35"/>
      <c r="F130" s="35"/>
      <c r="G130" s="35"/>
      <c r="H130" s="35"/>
      <c r="I130" s="35"/>
      <c r="J130" s="81"/>
      <c r="K130" s="74"/>
      <c r="L130" s="69"/>
      <c r="M130" s="72"/>
      <c r="N130" s="45" t="s">
        <v>25</v>
      </c>
      <c r="O130" s="46" t="s">
        <v>25</v>
      </c>
      <c r="P130" s="46" t="s">
        <v>25</v>
      </c>
      <c r="Q130" s="47" t="s">
        <v>25</v>
      </c>
      <c r="R130" s="52"/>
      <c r="S130" s="53"/>
    </row>
    <row r="131" spans="2:19" s="7" customFormat="1" ht="18.75" hidden="1" customHeight="1" thickBot="1">
      <c r="B131" s="15" t="s">
        <v>1</v>
      </c>
      <c r="C131" s="36">
        <v>46397</v>
      </c>
      <c r="D131" s="36">
        <v>46398</v>
      </c>
      <c r="E131" s="36">
        <v>46399</v>
      </c>
      <c r="F131" s="36">
        <v>46400</v>
      </c>
      <c r="G131" s="36">
        <v>46401</v>
      </c>
      <c r="H131" s="36">
        <v>46402</v>
      </c>
      <c r="I131" s="36">
        <v>46403</v>
      </c>
      <c r="J131" s="79"/>
      <c r="K131" s="73" t="s">
        <v>25</v>
      </c>
      <c r="L131" s="69" t="s">
        <v>25</v>
      </c>
      <c r="M131" s="70" t="s">
        <v>25</v>
      </c>
      <c r="N131" s="82" t="s">
        <v>25</v>
      </c>
      <c r="O131" s="83"/>
      <c r="P131" s="83"/>
      <c r="Q131" s="84"/>
      <c r="R131" s="51" t="s">
        <v>25</v>
      </c>
      <c r="S131" s="53" t="s">
        <v>25</v>
      </c>
    </row>
    <row r="132" spans="2:19" s="7" customFormat="1" ht="26.25" hidden="1" customHeight="1" thickBot="1">
      <c r="B132" s="12" t="s">
        <v>45</v>
      </c>
      <c r="C132" s="37"/>
      <c r="D132" s="37"/>
      <c r="E132" s="37"/>
      <c r="F132" s="37"/>
      <c r="G132" s="37"/>
      <c r="H132" s="37"/>
      <c r="I132" s="37"/>
      <c r="J132" s="80"/>
      <c r="K132" s="74"/>
      <c r="L132" s="69"/>
      <c r="M132" s="71"/>
      <c r="N132" s="31" t="s">
        <v>25</v>
      </c>
      <c r="O132" s="7" t="s">
        <v>25</v>
      </c>
      <c r="P132" s="7" t="s">
        <v>25</v>
      </c>
      <c r="Q132" s="34" t="s">
        <v>25</v>
      </c>
      <c r="R132" s="52"/>
      <c r="S132" s="53"/>
    </row>
    <row r="133" spans="2:19" s="7" customFormat="1" ht="26.25" hidden="1" customHeight="1" thickBot="1">
      <c r="B133" s="17" t="s">
        <v>2</v>
      </c>
      <c r="C133" s="35"/>
      <c r="D133" s="35"/>
      <c r="E133" s="35"/>
      <c r="F133" s="35"/>
      <c r="G133" s="35"/>
      <c r="H133" s="35"/>
      <c r="I133" s="35"/>
      <c r="J133" s="81"/>
      <c r="K133" s="74"/>
      <c r="L133" s="69"/>
      <c r="M133" s="72"/>
      <c r="N133" s="45" t="s">
        <v>25</v>
      </c>
      <c r="O133" s="46" t="s">
        <v>25</v>
      </c>
      <c r="P133" s="46" t="s">
        <v>25</v>
      </c>
      <c r="Q133" s="47" t="s">
        <v>25</v>
      </c>
      <c r="R133" s="52"/>
      <c r="S133" s="53"/>
    </row>
    <row r="134" spans="2:19" s="7" customFormat="1" ht="18.75" hidden="1" customHeight="1" thickBot="1">
      <c r="B134" s="18" t="s">
        <v>1</v>
      </c>
      <c r="C134" s="36">
        <v>46404</v>
      </c>
      <c r="D134" s="36">
        <v>46405</v>
      </c>
      <c r="E134" s="36">
        <v>46406</v>
      </c>
      <c r="F134" s="36">
        <v>46407</v>
      </c>
      <c r="G134" s="36">
        <v>46408</v>
      </c>
      <c r="H134" s="36">
        <v>46409</v>
      </c>
      <c r="I134" s="36">
        <v>46410</v>
      </c>
      <c r="J134" s="79"/>
      <c r="K134" s="73" t="s">
        <v>25</v>
      </c>
      <c r="L134" s="69" t="s">
        <v>25</v>
      </c>
      <c r="M134" s="70" t="s">
        <v>25</v>
      </c>
      <c r="N134" s="82" t="s">
        <v>25</v>
      </c>
      <c r="O134" s="83"/>
      <c r="P134" s="83"/>
      <c r="Q134" s="84"/>
      <c r="R134" s="51" t="s">
        <v>25</v>
      </c>
      <c r="S134" s="53" t="s">
        <v>25</v>
      </c>
    </row>
    <row r="135" spans="2:19" s="7" customFormat="1" ht="26.25" hidden="1" customHeight="1" thickBot="1">
      <c r="B135" s="12" t="s">
        <v>45</v>
      </c>
      <c r="C135" s="37"/>
      <c r="D135" s="37"/>
      <c r="E135" s="37"/>
      <c r="F135" s="37"/>
      <c r="G135" s="37"/>
      <c r="H135" s="37"/>
      <c r="I135" s="37"/>
      <c r="J135" s="80"/>
      <c r="K135" s="74"/>
      <c r="L135" s="69"/>
      <c r="M135" s="71"/>
      <c r="N135" s="31" t="s">
        <v>25</v>
      </c>
      <c r="O135" s="7" t="s">
        <v>25</v>
      </c>
      <c r="P135" s="7" t="s">
        <v>25</v>
      </c>
      <c r="Q135" s="34" t="s">
        <v>25</v>
      </c>
      <c r="R135" s="52"/>
      <c r="S135" s="53"/>
    </row>
    <row r="136" spans="2:19" s="7" customFormat="1" ht="26.25" hidden="1" customHeight="1" thickBot="1">
      <c r="B136" s="17" t="s">
        <v>2</v>
      </c>
      <c r="C136" s="35"/>
      <c r="D136" s="35"/>
      <c r="E136" s="35"/>
      <c r="F136" s="35"/>
      <c r="G136" s="35"/>
      <c r="H136" s="35"/>
      <c r="I136" s="35"/>
      <c r="J136" s="81"/>
      <c r="K136" s="74"/>
      <c r="L136" s="69"/>
      <c r="M136" s="72"/>
      <c r="N136" s="45" t="s">
        <v>25</v>
      </c>
      <c r="O136" s="46" t="s">
        <v>25</v>
      </c>
      <c r="P136" s="46" t="s">
        <v>25</v>
      </c>
      <c r="Q136" s="47" t="s">
        <v>25</v>
      </c>
      <c r="R136" s="52"/>
      <c r="S136" s="53"/>
    </row>
    <row r="137" spans="2:19" s="7" customFormat="1" ht="18.75" hidden="1" customHeight="1" thickBot="1">
      <c r="B137" s="18" t="s">
        <v>13</v>
      </c>
      <c r="C137" s="36">
        <v>46411</v>
      </c>
      <c r="D137" s="36">
        <v>46412</v>
      </c>
      <c r="E137" s="36">
        <v>46413</v>
      </c>
      <c r="F137" s="36">
        <v>46414</v>
      </c>
      <c r="G137" s="36">
        <v>46415</v>
      </c>
      <c r="H137" s="36">
        <v>46416</v>
      </c>
      <c r="I137" s="36">
        <v>46417</v>
      </c>
      <c r="J137" s="79"/>
      <c r="K137" s="73" t="s">
        <v>25</v>
      </c>
      <c r="L137" s="69" t="s">
        <v>25</v>
      </c>
      <c r="M137" s="70" t="s">
        <v>25</v>
      </c>
      <c r="N137" s="82" t="s">
        <v>25</v>
      </c>
      <c r="O137" s="83"/>
      <c r="P137" s="83"/>
      <c r="Q137" s="84"/>
      <c r="R137" s="51" t="s">
        <v>25</v>
      </c>
      <c r="S137" s="53" t="s">
        <v>25</v>
      </c>
    </row>
    <row r="138" spans="2:19" s="7" customFormat="1" ht="26.25" hidden="1" customHeight="1" thickBot="1">
      <c r="B138" s="12" t="s">
        <v>45</v>
      </c>
      <c r="C138" s="37"/>
      <c r="D138" s="37"/>
      <c r="E138" s="37"/>
      <c r="F138" s="37"/>
      <c r="G138" s="37"/>
      <c r="H138" s="37"/>
      <c r="I138" s="37"/>
      <c r="J138" s="80"/>
      <c r="K138" s="74"/>
      <c r="L138" s="69"/>
      <c r="M138" s="71"/>
      <c r="N138" s="31" t="s">
        <v>25</v>
      </c>
      <c r="O138" s="7" t="s">
        <v>25</v>
      </c>
      <c r="P138" s="7" t="s">
        <v>25</v>
      </c>
      <c r="Q138" s="34" t="s">
        <v>25</v>
      </c>
      <c r="R138" s="52"/>
      <c r="S138" s="53"/>
    </row>
    <row r="139" spans="2:19" s="7" customFormat="1" ht="26.25" hidden="1" customHeight="1" thickBot="1">
      <c r="B139" s="17" t="s">
        <v>2</v>
      </c>
      <c r="C139" s="35"/>
      <c r="D139" s="35"/>
      <c r="E139" s="35"/>
      <c r="F139" s="35"/>
      <c r="G139" s="35"/>
      <c r="H139" s="35"/>
      <c r="I139" s="35"/>
      <c r="J139" s="81"/>
      <c r="K139" s="74"/>
      <c r="L139" s="69"/>
      <c r="M139" s="72"/>
      <c r="N139" s="45" t="s">
        <v>25</v>
      </c>
      <c r="O139" s="46" t="s">
        <v>25</v>
      </c>
      <c r="P139" s="46" t="s">
        <v>25</v>
      </c>
      <c r="Q139" s="47" t="s">
        <v>25</v>
      </c>
      <c r="R139" s="52"/>
      <c r="S139" s="53"/>
    </row>
    <row r="140" spans="2:19" s="7" customFormat="1" ht="18.75" hidden="1" customHeight="1" thickBot="1">
      <c r="B140" s="15" t="s">
        <v>1</v>
      </c>
      <c r="C140" s="36">
        <v>46418</v>
      </c>
      <c r="D140" s="36">
        <v>46419</v>
      </c>
      <c r="E140" s="36">
        <v>46420</v>
      </c>
      <c r="F140" s="36">
        <v>46421</v>
      </c>
      <c r="G140" s="36">
        <v>46422</v>
      </c>
      <c r="H140" s="36">
        <v>46423</v>
      </c>
      <c r="I140" s="36">
        <v>46424</v>
      </c>
      <c r="J140" s="79"/>
      <c r="K140" s="73" t="s">
        <v>25</v>
      </c>
      <c r="L140" s="69" t="s">
        <v>25</v>
      </c>
      <c r="M140" s="70" t="s">
        <v>25</v>
      </c>
      <c r="N140" s="82" t="s">
        <v>25</v>
      </c>
      <c r="O140" s="83"/>
      <c r="P140" s="83"/>
      <c r="Q140" s="84"/>
      <c r="R140" s="51" t="s">
        <v>25</v>
      </c>
      <c r="S140" s="53" t="s">
        <v>25</v>
      </c>
    </row>
    <row r="141" spans="2:19" s="7" customFormat="1" ht="26.25" hidden="1" customHeight="1" thickBot="1">
      <c r="B141" s="12" t="s">
        <v>45</v>
      </c>
      <c r="C141" s="37"/>
      <c r="D141" s="37"/>
      <c r="E141" s="37"/>
      <c r="F141" s="37"/>
      <c r="G141" s="37"/>
      <c r="H141" s="37"/>
      <c r="I141" s="37"/>
      <c r="J141" s="80"/>
      <c r="K141" s="74"/>
      <c r="L141" s="69"/>
      <c r="M141" s="71"/>
      <c r="N141" s="31" t="s">
        <v>25</v>
      </c>
      <c r="O141" s="7" t="s">
        <v>25</v>
      </c>
      <c r="P141" s="7" t="s">
        <v>25</v>
      </c>
      <c r="Q141" s="34" t="s">
        <v>25</v>
      </c>
      <c r="R141" s="52"/>
      <c r="S141" s="53"/>
    </row>
    <row r="142" spans="2:19" s="7" customFormat="1" ht="26.25" hidden="1" customHeight="1" thickBot="1">
      <c r="B142" s="17" t="s">
        <v>2</v>
      </c>
      <c r="C142" s="35"/>
      <c r="D142" s="35"/>
      <c r="E142" s="35"/>
      <c r="F142" s="35"/>
      <c r="G142" s="35"/>
      <c r="H142" s="35"/>
      <c r="I142" s="35"/>
      <c r="J142" s="81"/>
      <c r="K142" s="74"/>
      <c r="L142" s="69"/>
      <c r="M142" s="72"/>
      <c r="N142" s="45" t="s">
        <v>25</v>
      </c>
      <c r="O142" s="46" t="s">
        <v>25</v>
      </c>
      <c r="P142" s="46" t="s">
        <v>25</v>
      </c>
      <c r="Q142" s="47" t="s">
        <v>25</v>
      </c>
      <c r="R142" s="52"/>
      <c r="S142" s="53"/>
    </row>
    <row r="143" spans="2:19" s="7" customFormat="1" ht="18.75" hidden="1" customHeight="1" thickBot="1">
      <c r="B143" s="18" t="s">
        <v>1</v>
      </c>
      <c r="C143" s="36">
        <v>46425</v>
      </c>
      <c r="D143" s="36">
        <v>46426</v>
      </c>
      <c r="E143" s="36">
        <v>46427</v>
      </c>
      <c r="F143" s="36">
        <v>46428</v>
      </c>
      <c r="G143" s="36">
        <v>46429</v>
      </c>
      <c r="H143" s="36">
        <v>46430</v>
      </c>
      <c r="I143" s="36">
        <v>46431</v>
      </c>
      <c r="J143" s="79"/>
      <c r="K143" s="73" t="s">
        <v>25</v>
      </c>
      <c r="L143" s="69" t="s">
        <v>25</v>
      </c>
      <c r="M143" s="70" t="s">
        <v>25</v>
      </c>
      <c r="N143" s="82" t="s">
        <v>25</v>
      </c>
      <c r="O143" s="83"/>
      <c r="P143" s="83"/>
      <c r="Q143" s="84"/>
      <c r="R143" s="51" t="s">
        <v>25</v>
      </c>
      <c r="S143" s="53" t="s">
        <v>25</v>
      </c>
    </row>
    <row r="144" spans="2:19" s="7" customFormat="1" ht="26.25" hidden="1" customHeight="1" thickBot="1">
      <c r="B144" s="12" t="s">
        <v>45</v>
      </c>
      <c r="C144" s="37"/>
      <c r="D144" s="37"/>
      <c r="E144" s="37"/>
      <c r="F144" s="37"/>
      <c r="G144" s="37"/>
      <c r="H144" s="37"/>
      <c r="I144" s="37"/>
      <c r="J144" s="80"/>
      <c r="K144" s="74"/>
      <c r="L144" s="69"/>
      <c r="M144" s="71"/>
      <c r="N144" s="31" t="s">
        <v>25</v>
      </c>
      <c r="O144" s="7" t="s">
        <v>25</v>
      </c>
      <c r="P144" s="7" t="s">
        <v>25</v>
      </c>
      <c r="Q144" s="34" t="s">
        <v>25</v>
      </c>
      <c r="R144" s="52"/>
      <c r="S144" s="53"/>
    </row>
    <row r="145" spans="2:19" s="7" customFormat="1" ht="26.25" hidden="1" customHeight="1" thickBot="1">
      <c r="B145" s="17" t="s">
        <v>2</v>
      </c>
      <c r="C145" s="35"/>
      <c r="D145" s="35"/>
      <c r="E145" s="35"/>
      <c r="F145" s="35"/>
      <c r="G145" s="35"/>
      <c r="H145" s="35"/>
      <c r="I145" s="35"/>
      <c r="J145" s="81"/>
      <c r="K145" s="74"/>
      <c r="L145" s="69"/>
      <c r="M145" s="72"/>
      <c r="N145" s="45" t="s">
        <v>25</v>
      </c>
      <c r="O145" s="46" t="s">
        <v>25</v>
      </c>
      <c r="P145" s="46" t="s">
        <v>25</v>
      </c>
      <c r="Q145" s="47" t="s">
        <v>25</v>
      </c>
      <c r="R145" s="52"/>
      <c r="S145" s="53"/>
    </row>
    <row r="146" spans="2:19" s="7" customFormat="1" ht="18.75" hidden="1" customHeight="1" thickBot="1">
      <c r="B146" s="15" t="s">
        <v>1</v>
      </c>
      <c r="C146" s="36">
        <v>46432</v>
      </c>
      <c r="D146" s="36">
        <v>46433</v>
      </c>
      <c r="E146" s="36">
        <v>46434</v>
      </c>
      <c r="F146" s="36">
        <v>46435</v>
      </c>
      <c r="G146" s="36">
        <v>46436</v>
      </c>
      <c r="H146" s="36">
        <v>46437</v>
      </c>
      <c r="I146" s="36">
        <v>46438</v>
      </c>
      <c r="J146" s="79"/>
      <c r="K146" s="73" t="s">
        <v>25</v>
      </c>
      <c r="L146" s="69" t="s">
        <v>25</v>
      </c>
      <c r="M146" s="70" t="s">
        <v>25</v>
      </c>
      <c r="N146" s="82" t="s">
        <v>25</v>
      </c>
      <c r="O146" s="83"/>
      <c r="P146" s="83"/>
      <c r="Q146" s="84"/>
      <c r="R146" s="51" t="s">
        <v>25</v>
      </c>
      <c r="S146" s="53" t="s">
        <v>25</v>
      </c>
    </row>
    <row r="147" spans="2:19" s="7" customFormat="1" ht="26.25" hidden="1" customHeight="1" thickBot="1">
      <c r="B147" s="12" t="s">
        <v>45</v>
      </c>
      <c r="C147" s="37"/>
      <c r="D147" s="37"/>
      <c r="E147" s="37"/>
      <c r="F147" s="37"/>
      <c r="G147" s="37"/>
      <c r="H147" s="37"/>
      <c r="I147" s="37"/>
      <c r="J147" s="80"/>
      <c r="K147" s="74"/>
      <c r="L147" s="69"/>
      <c r="M147" s="71"/>
      <c r="N147" s="31" t="s">
        <v>25</v>
      </c>
      <c r="O147" s="7" t="s">
        <v>25</v>
      </c>
      <c r="P147" s="7" t="s">
        <v>25</v>
      </c>
      <c r="Q147" s="34" t="s">
        <v>25</v>
      </c>
      <c r="R147" s="52"/>
      <c r="S147" s="53"/>
    </row>
    <row r="148" spans="2:19" s="7" customFormat="1" ht="26.25" hidden="1" customHeight="1" thickBot="1">
      <c r="B148" s="17" t="s">
        <v>2</v>
      </c>
      <c r="C148" s="35"/>
      <c r="D148" s="35"/>
      <c r="E148" s="35"/>
      <c r="F148" s="35"/>
      <c r="G148" s="35"/>
      <c r="H148" s="35"/>
      <c r="I148" s="35"/>
      <c r="J148" s="81"/>
      <c r="K148" s="74"/>
      <c r="L148" s="69"/>
      <c r="M148" s="72"/>
      <c r="N148" s="45" t="s">
        <v>25</v>
      </c>
      <c r="O148" s="46" t="s">
        <v>25</v>
      </c>
      <c r="P148" s="46" t="s">
        <v>25</v>
      </c>
      <c r="Q148" s="47" t="s">
        <v>25</v>
      </c>
      <c r="R148" s="52"/>
      <c r="S148" s="53"/>
    </row>
    <row r="149" spans="2:19" s="7" customFormat="1" ht="18.75" hidden="1" customHeight="1" thickBot="1">
      <c r="B149" s="18" t="s">
        <v>13</v>
      </c>
      <c r="C149" s="36">
        <v>46439</v>
      </c>
      <c r="D149" s="36">
        <v>46440</v>
      </c>
      <c r="E149" s="36">
        <v>46441</v>
      </c>
      <c r="F149" s="36">
        <v>46442</v>
      </c>
      <c r="G149" s="36">
        <v>46443</v>
      </c>
      <c r="H149" s="36">
        <v>46444</v>
      </c>
      <c r="I149" s="36">
        <v>46445</v>
      </c>
      <c r="J149" s="86"/>
      <c r="K149" s="73" t="s">
        <v>25</v>
      </c>
      <c r="L149" s="69" t="s">
        <v>25</v>
      </c>
      <c r="M149" s="70" t="s">
        <v>25</v>
      </c>
      <c r="N149" s="82" t="s">
        <v>25</v>
      </c>
      <c r="O149" s="83"/>
      <c r="P149" s="83"/>
      <c r="Q149" s="84"/>
      <c r="R149" s="51" t="s">
        <v>25</v>
      </c>
      <c r="S149" s="53" t="s">
        <v>25</v>
      </c>
    </row>
    <row r="150" spans="2:19" s="7" customFormat="1" ht="26.25" hidden="1" customHeight="1" thickBot="1">
      <c r="B150" s="12" t="s">
        <v>45</v>
      </c>
      <c r="C150" s="37"/>
      <c r="D150" s="37"/>
      <c r="E150" s="37"/>
      <c r="F150" s="37"/>
      <c r="G150" s="37"/>
      <c r="H150" s="37"/>
      <c r="I150" s="37"/>
      <c r="J150" s="87"/>
      <c r="K150" s="74"/>
      <c r="L150" s="69"/>
      <c r="M150" s="71"/>
      <c r="N150" s="31" t="s">
        <v>25</v>
      </c>
      <c r="O150" s="7" t="s">
        <v>25</v>
      </c>
      <c r="P150" s="7" t="s">
        <v>25</v>
      </c>
      <c r="Q150" s="34" t="s">
        <v>25</v>
      </c>
      <c r="R150" s="52"/>
      <c r="S150" s="53"/>
    </row>
    <row r="151" spans="2:19" s="7" customFormat="1" ht="26.25" hidden="1" customHeight="1" thickBot="1">
      <c r="B151" s="17" t="s">
        <v>2</v>
      </c>
      <c r="C151" s="35"/>
      <c r="D151" s="35"/>
      <c r="E151" s="35"/>
      <c r="F151" s="35"/>
      <c r="G151" s="35"/>
      <c r="H151" s="35"/>
      <c r="I151" s="35"/>
      <c r="J151" s="88"/>
      <c r="K151" s="74"/>
      <c r="L151" s="69"/>
      <c r="M151" s="72"/>
      <c r="N151" s="45" t="s">
        <v>25</v>
      </c>
      <c r="O151" s="46" t="s">
        <v>25</v>
      </c>
      <c r="P151" s="46" t="s">
        <v>25</v>
      </c>
      <c r="Q151" s="47" t="s">
        <v>25</v>
      </c>
      <c r="R151" s="52"/>
      <c r="S151" s="53"/>
    </row>
    <row r="152" spans="2:19" s="7" customFormat="1" ht="18.75" hidden="1" customHeight="1" thickBot="1">
      <c r="B152" s="15" t="s">
        <v>1</v>
      </c>
      <c r="C152" s="39">
        <v>46446</v>
      </c>
      <c r="D152" s="39">
        <v>46447</v>
      </c>
      <c r="E152" s="39">
        <v>46448</v>
      </c>
      <c r="F152" s="39">
        <v>46449</v>
      </c>
      <c r="G152" s="39">
        <v>46450</v>
      </c>
      <c r="H152" s="39">
        <v>46451</v>
      </c>
      <c r="I152" s="39">
        <v>46452</v>
      </c>
      <c r="J152" s="79"/>
      <c r="K152" s="73" t="s">
        <v>25</v>
      </c>
      <c r="L152" s="69" t="s">
        <v>25</v>
      </c>
      <c r="M152" s="70" t="s">
        <v>25</v>
      </c>
      <c r="N152" s="82" t="s">
        <v>25</v>
      </c>
      <c r="O152" s="83"/>
      <c r="P152" s="83"/>
      <c r="Q152" s="84"/>
      <c r="R152" s="51" t="s">
        <v>25</v>
      </c>
      <c r="S152" s="53" t="s">
        <v>25</v>
      </c>
    </row>
    <row r="153" spans="2:19" s="7" customFormat="1" ht="26.25" hidden="1" customHeight="1" thickBot="1">
      <c r="B153" s="12" t="s">
        <v>45</v>
      </c>
      <c r="C153" s="37"/>
      <c r="D153" s="37"/>
      <c r="E153" s="37"/>
      <c r="F153" s="37"/>
      <c r="G153" s="37"/>
      <c r="H153" s="37"/>
      <c r="I153" s="37"/>
      <c r="J153" s="80"/>
      <c r="K153" s="74"/>
      <c r="L153" s="69"/>
      <c r="M153" s="71"/>
      <c r="N153" s="31" t="s">
        <v>25</v>
      </c>
      <c r="O153" s="7" t="s">
        <v>25</v>
      </c>
      <c r="P153" s="7" t="s">
        <v>25</v>
      </c>
      <c r="Q153" s="34" t="s">
        <v>25</v>
      </c>
      <c r="R153" s="52"/>
      <c r="S153" s="53"/>
    </row>
    <row r="154" spans="2:19" s="7" customFormat="1" ht="26.25" hidden="1" customHeight="1" thickBot="1">
      <c r="B154" s="17" t="s">
        <v>2</v>
      </c>
      <c r="C154" s="35"/>
      <c r="D154" s="35"/>
      <c r="E154" s="35"/>
      <c r="F154" s="35"/>
      <c r="G154" s="35"/>
      <c r="H154" s="35"/>
      <c r="I154" s="35"/>
      <c r="J154" s="81"/>
      <c r="K154" s="74"/>
      <c r="L154" s="69"/>
      <c r="M154" s="72"/>
      <c r="N154" s="45" t="s">
        <v>25</v>
      </c>
      <c r="O154" s="46" t="s">
        <v>25</v>
      </c>
      <c r="P154" s="46" t="s">
        <v>25</v>
      </c>
      <c r="Q154" s="47" t="s">
        <v>25</v>
      </c>
      <c r="R154" s="52"/>
      <c r="S154" s="53"/>
    </row>
    <row r="155" spans="2:19" s="7" customFormat="1" ht="18.75" hidden="1" customHeight="1" thickBot="1">
      <c r="B155" s="18" t="s">
        <v>1</v>
      </c>
      <c r="C155" s="36">
        <v>46453</v>
      </c>
      <c r="D155" s="36">
        <v>46454</v>
      </c>
      <c r="E155" s="36">
        <v>46455</v>
      </c>
      <c r="F155" s="36">
        <v>46456</v>
      </c>
      <c r="G155" s="36">
        <v>46457</v>
      </c>
      <c r="H155" s="36">
        <v>46458</v>
      </c>
      <c r="I155" s="36">
        <v>46459</v>
      </c>
      <c r="J155" s="79"/>
      <c r="K155" s="73" t="s">
        <v>25</v>
      </c>
      <c r="L155" s="69" t="s">
        <v>25</v>
      </c>
      <c r="M155" s="70" t="s">
        <v>25</v>
      </c>
      <c r="N155" s="82" t="s">
        <v>25</v>
      </c>
      <c r="O155" s="83"/>
      <c r="P155" s="83"/>
      <c r="Q155" s="84"/>
      <c r="R155" s="51" t="s">
        <v>25</v>
      </c>
      <c r="S155" s="53" t="s">
        <v>25</v>
      </c>
    </row>
    <row r="156" spans="2:19" s="7" customFormat="1" ht="26.25" hidden="1" customHeight="1" thickBot="1">
      <c r="B156" s="12" t="s">
        <v>45</v>
      </c>
      <c r="C156" s="37"/>
      <c r="D156" s="37"/>
      <c r="E156" s="37"/>
      <c r="F156" s="37"/>
      <c r="G156" s="37"/>
      <c r="H156" s="37"/>
      <c r="I156" s="37"/>
      <c r="J156" s="80"/>
      <c r="K156" s="74"/>
      <c r="L156" s="69"/>
      <c r="M156" s="71"/>
      <c r="N156" s="31" t="s">
        <v>25</v>
      </c>
      <c r="O156" s="7" t="s">
        <v>25</v>
      </c>
      <c r="P156" s="7" t="s">
        <v>25</v>
      </c>
      <c r="Q156" s="34" t="s">
        <v>25</v>
      </c>
      <c r="R156" s="52"/>
      <c r="S156" s="53"/>
    </row>
    <row r="157" spans="2:19" s="7" customFormat="1" ht="26.25" hidden="1" customHeight="1" thickBot="1">
      <c r="B157" s="17" t="s">
        <v>2</v>
      </c>
      <c r="C157" s="35"/>
      <c r="D157" s="35"/>
      <c r="E157" s="35"/>
      <c r="F157" s="35"/>
      <c r="G157" s="35"/>
      <c r="H157" s="35"/>
      <c r="I157" s="35"/>
      <c r="J157" s="81"/>
      <c r="K157" s="74"/>
      <c r="L157" s="69"/>
      <c r="M157" s="72"/>
      <c r="N157" s="45" t="s">
        <v>25</v>
      </c>
      <c r="O157" s="46" t="s">
        <v>25</v>
      </c>
      <c r="P157" s="46" t="s">
        <v>25</v>
      </c>
      <c r="Q157" s="47" t="s">
        <v>25</v>
      </c>
      <c r="R157" s="52"/>
      <c r="S157" s="53"/>
    </row>
    <row r="158" spans="2:19" s="7" customFormat="1" ht="18.75" hidden="1" customHeight="1" thickBot="1">
      <c r="B158" s="15" t="s">
        <v>1</v>
      </c>
      <c r="C158" s="36">
        <v>46460</v>
      </c>
      <c r="D158" s="36">
        <v>46461</v>
      </c>
      <c r="E158" s="36">
        <v>46462</v>
      </c>
      <c r="F158" s="36">
        <v>46463</v>
      </c>
      <c r="G158" s="36">
        <v>46464</v>
      </c>
      <c r="H158" s="36">
        <v>46465</v>
      </c>
      <c r="I158" s="36">
        <v>46466</v>
      </c>
      <c r="J158" s="79"/>
      <c r="K158" s="73" t="s">
        <v>25</v>
      </c>
      <c r="L158" s="69" t="s">
        <v>25</v>
      </c>
      <c r="M158" s="70" t="s">
        <v>25</v>
      </c>
      <c r="N158" s="82" t="s">
        <v>25</v>
      </c>
      <c r="O158" s="83"/>
      <c r="P158" s="83"/>
      <c r="Q158" s="84"/>
      <c r="R158" s="51" t="s">
        <v>25</v>
      </c>
      <c r="S158" s="53" t="s">
        <v>25</v>
      </c>
    </row>
    <row r="159" spans="2:19" s="7" customFormat="1" ht="26.25" hidden="1" customHeight="1" thickBot="1">
      <c r="B159" s="12" t="s">
        <v>45</v>
      </c>
      <c r="C159" s="37"/>
      <c r="D159" s="37"/>
      <c r="E159" s="37"/>
      <c r="F159" s="37"/>
      <c r="G159" s="37"/>
      <c r="H159" s="37"/>
      <c r="I159" s="37"/>
      <c r="J159" s="80"/>
      <c r="K159" s="74"/>
      <c r="L159" s="69"/>
      <c r="M159" s="71"/>
      <c r="N159" s="31" t="s">
        <v>25</v>
      </c>
      <c r="O159" s="7" t="s">
        <v>25</v>
      </c>
      <c r="P159" s="7" t="s">
        <v>25</v>
      </c>
      <c r="Q159" s="34" t="s">
        <v>25</v>
      </c>
      <c r="R159" s="52"/>
      <c r="S159" s="53"/>
    </row>
    <row r="160" spans="2:19" s="7" customFormat="1" ht="26.25" hidden="1" customHeight="1" thickBot="1">
      <c r="B160" s="17" t="s">
        <v>2</v>
      </c>
      <c r="C160" s="35"/>
      <c r="D160" s="35"/>
      <c r="E160" s="35"/>
      <c r="F160" s="35"/>
      <c r="G160" s="35"/>
      <c r="H160" s="35"/>
      <c r="I160" s="35"/>
      <c r="J160" s="81"/>
      <c r="K160" s="74"/>
      <c r="L160" s="69"/>
      <c r="M160" s="72"/>
      <c r="N160" s="45" t="s">
        <v>25</v>
      </c>
      <c r="O160" s="46" t="s">
        <v>25</v>
      </c>
      <c r="P160" s="46" t="s">
        <v>25</v>
      </c>
      <c r="Q160" s="47" t="s">
        <v>25</v>
      </c>
      <c r="R160" s="52"/>
      <c r="S160" s="53"/>
    </row>
    <row r="161" spans="2:19" s="7" customFormat="1" ht="18.75" hidden="1" customHeight="1" thickBot="1">
      <c r="B161" s="18" t="s">
        <v>1</v>
      </c>
      <c r="C161" s="36">
        <v>46467</v>
      </c>
      <c r="D161" s="36">
        <v>46468</v>
      </c>
      <c r="E161" s="36">
        <v>46469</v>
      </c>
      <c r="F161" s="36">
        <v>46470</v>
      </c>
      <c r="G161" s="36">
        <v>46471</v>
      </c>
      <c r="H161" s="36">
        <v>46472</v>
      </c>
      <c r="I161" s="36">
        <v>46473</v>
      </c>
      <c r="J161" s="79"/>
      <c r="K161" s="73" t="s">
        <v>25</v>
      </c>
      <c r="L161" s="69" t="s">
        <v>25</v>
      </c>
      <c r="M161" s="70" t="s">
        <v>25</v>
      </c>
      <c r="N161" s="82" t="s">
        <v>25</v>
      </c>
      <c r="O161" s="83"/>
      <c r="P161" s="83"/>
      <c r="Q161" s="84"/>
      <c r="R161" s="51" t="s">
        <v>25</v>
      </c>
      <c r="S161" s="53" t="s">
        <v>25</v>
      </c>
    </row>
    <row r="162" spans="2:19" s="7" customFormat="1" ht="26.25" hidden="1" customHeight="1" thickBot="1">
      <c r="B162" s="12" t="s">
        <v>45</v>
      </c>
      <c r="C162" s="37"/>
      <c r="D162" s="37"/>
      <c r="E162" s="37"/>
      <c r="F162" s="37"/>
      <c r="G162" s="37"/>
      <c r="H162" s="37"/>
      <c r="I162" s="37"/>
      <c r="J162" s="80"/>
      <c r="K162" s="74"/>
      <c r="L162" s="69"/>
      <c r="M162" s="71"/>
      <c r="N162" s="31" t="s">
        <v>25</v>
      </c>
      <c r="O162" s="7" t="s">
        <v>25</v>
      </c>
      <c r="P162" s="7" t="s">
        <v>25</v>
      </c>
      <c r="Q162" s="34" t="s">
        <v>25</v>
      </c>
      <c r="R162" s="52"/>
      <c r="S162" s="53"/>
    </row>
    <row r="163" spans="2:19" s="7" customFormat="1" ht="26.25" hidden="1" customHeight="1" thickBot="1">
      <c r="B163" s="17" t="s">
        <v>2</v>
      </c>
      <c r="C163" s="35"/>
      <c r="D163" s="35"/>
      <c r="E163" s="35"/>
      <c r="F163" s="35"/>
      <c r="G163" s="35"/>
      <c r="H163" s="35"/>
      <c r="I163" s="35"/>
      <c r="J163" s="81"/>
      <c r="K163" s="74"/>
      <c r="L163" s="69"/>
      <c r="M163" s="72"/>
      <c r="N163" s="45" t="s">
        <v>25</v>
      </c>
      <c r="O163" s="46" t="s">
        <v>25</v>
      </c>
      <c r="P163" s="46" t="s">
        <v>25</v>
      </c>
      <c r="Q163" s="47" t="s">
        <v>25</v>
      </c>
      <c r="R163" s="52"/>
      <c r="S163" s="53"/>
    </row>
    <row r="164" spans="2:19" s="7" customFormat="1" ht="18.75" hidden="1" customHeight="1" thickBot="1">
      <c r="B164" s="18" t="s">
        <v>13</v>
      </c>
      <c r="C164" s="36">
        <v>46474</v>
      </c>
      <c r="D164" s="36">
        <v>46475</v>
      </c>
      <c r="E164" s="36">
        <v>46476</v>
      </c>
      <c r="F164" s="36">
        <v>46477</v>
      </c>
      <c r="G164" s="36">
        <v>46478</v>
      </c>
      <c r="H164" s="36">
        <v>46479</v>
      </c>
      <c r="I164" s="36">
        <v>46480</v>
      </c>
      <c r="J164" s="79"/>
      <c r="K164" s="73" t="s">
        <v>25</v>
      </c>
      <c r="L164" s="69" t="s">
        <v>25</v>
      </c>
      <c r="M164" s="70" t="s">
        <v>25</v>
      </c>
      <c r="N164" s="82" t="s">
        <v>25</v>
      </c>
      <c r="O164" s="83"/>
      <c r="P164" s="83"/>
      <c r="Q164" s="84"/>
      <c r="R164" s="51" t="s">
        <v>25</v>
      </c>
      <c r="S164" s="53" t="s">
        <v>25</v>
      </c>
    </row>
    <row r="165" spans="2:19" s="7" customFormat="1" ht="26.25" hidden="1" customHeight="1" thickBot="1">
      <c r="B165" s="12" t="s">
        <v>45</v>
      </c>
      <c r="C165" s="37"/>
      <c r="D165" s="37"/>
      <c r="E165" s="37"/>
      <c r="F165" s="37"/>
      <c r="G165" s="37"/>
      <c r="H165" s="37"/>
      <c r="I165" s="37"/>
      <c r="J165" s="80"/>
      <c r="K165" s="74"/>
      <c r="L165" s="69"/>
      <c r="M165" s="71"/>
      <c r="N165" s="31" t="s">
        <v>25</v>
      </c>
      <c r="O165" s="7" t="s">
        <v>25</v>
      </c>
      <c r="P165" s="7" t="s">
        <v>25</v>
      </c>
      <c r="Q165" s="34" t="s">
        <v>25</v>
      </c>
      <c r="R165" s="52"/>
      <c r="S165" s="53"/>
    </row>
    <row r="166" spans="2:19" s="7" customFormat="1" ht="26.25" hidden="1" customHeight="1" thickBot="1">
      <c r="B166" s="17" t="s">
        <v>2</v>
      </c>
      <c r="C166" s="35"/>
      <c r="D166" s="35"/>
      <c r="E166" s="35"/>
      <c r="F166" s="35"/>
      <c r="G166" s="35"/>
      <c r="H166" s="35"/>
      <c r="I166" s="35"/>
      <c r="J166" s="81"/>
      <c r="K166" s="74"/>
      <c r="L166" s="69"/>
      <c r="M166" s="72"/>
      <c r="N166" s="45" t="s">
        <v>25</v>
      </c>
      <c r="O166" s="46" t="s">
        <v>25</v>
      </c>
      <c r="P166" s="46" t="s">
        <v>25</v>
      </c>
      <c r="Q166" s="47" t="s">
        <v>25</v>
      </c>
      <c r="R166" s="52"/>
      <c r="S166" s="53"/>
    </row>
    <row r="167" spans="2:19" s="7" customFormat="1" ht="18.75" hidden="1" customHeight="1" thickBot="1">
      <c r="B167" s="15" t="s">
        <v>1</v>
      </c>
      <c r="C167" s="36">
        <v>46481</v>
      </c>
      <c r="D167" s="36">
        <v>46482</v>
      </c>
      <c r="E167" s="36">
        <v>46483</v>
      </c>
      <c r="F167" s="36">
        <v>46484</v>
      </c>
      <c r="G167" s="36">
        <v>46485</v>
      </c>
      <c r="H167" s="36">
        <v>46486</v>
      </c>
      <c r="I167" s="36">
        <v>46487</v>
      </c>
      <c r="J167" s="79"/>
      <c r="K167" s="73" t="s">
        <v>25</v>
      </c>
      <c r="L167" s="69" t="s">
        <v>25</v>
      </c>
      <c r="M167" s="70" t="s">
        <v>25</v>
      </c>
      <c r="N167" s="82" t="s">
        <v>25</v>
      </c>
      <c r="O167" s="83"/>
      <c r="P167" s="83"/>
      <c r="Q167" s="84"/>
      <c r="R167" s="51" t="s">
        <v>25</v>
      </c>
      <c r="S167" s="53" t="s">
        <v>25</v>
      </c>
    </row>
    <row r="168" spans="2:19" s="7" customFormat="1" ht="26.25" hidden="1" customHeight="1" thickBot="1">
      <c r="B168" s="12" t="s">
        <v>45</v>
      </c>
      <c r="C168" s="37"/>
      <c r="D168" s="37"/>
      <c r="E168" s="37"/>
      <c r="F168" s="37"/>
      <c r="G168" s="37"/>
      <c r="H168" s="37"/>
      <c r="I168" s="37"/>
      <c r="J168" s="80"/>
      <c r="K168" s="74"/>
      <c r="L168" s="69"/>
      <c r="M168" s="71"/>
      <c r="N168" s="31" t="s">
        <v>25</v>
      </c>
      <c r="O168" s="7" t="s">
        <v>25</v>
      </c>
      <c r="P168" s="7" t="s">
        <v>25</v>
      </c>
      <c r="Q168" s="34" t="s">
        <v>25</v>
      </c>
      <c r="R168" s="52"/>
      <c r="S168" s="53"/>
    </row>
    <row r="169" spans="2:19" s="7" customFormat="1" ht="26.25" hidden="1" customHeight="1" thickBot="1">
      <c r="B169" s="17" t="s">
        <v>2</v>
      </c>
      <c r="C169" s="35"/>
      <c r="D169" s="35"/>
      <c r="E169" s="35"/>
      <c r="F169" s="35"/>
      <c r="G169" s="35"/>
      <c r="H169" s="35"/>
      <c r="I169" s="35"/>
      <c r="J169" s="81"/>
      <c r="K169" s="75"/>
      <c r="L169" s="69"/>
      <c r="M169" s="72"/>
      <c r="N169" s="48" t="s">
        <v>25</v>
      </c>
      <c r="O169" s="49" t="s">
        <v>25</v>
      </c>
      <c r="P169" s="49" t="s">
        <v>25</v>
      </c>
      <c r="Q169" s="50" t="s">
        <v>25</v>
      </c>
      <c r="R169" s="52"/>
      <c r="S169" s="53"/>
    </row>
    <row r="170" spans="2:19" ht="46.5" customHeight="1" thickBot="1">
      <c r="B170" s="76" t="s">
        <v>5</v>
      </c>
      <c r="C170" s="77"/>
      <c r="D170" s="77"/>
      <c r="E170" s="77"/>
      <c r="F170" s="77"/>
      <c r="G170" s="77"/>
      <c r="H170" s="77"/>
      <c r="I170" s="77"/>
      <c r="J170" s="78"/>
      <c r="K170" s="54" t="s">
        <v>73</v>
      </c>
      <c r="L170" s="85"/>
      <c r="M170" s="55"/>
      <c r="N170" s="54" t="s">
        <v>66</v>
      </c>
      <c r="O170" s="85"/>
      <c r="P170" s="85"/>
      <c r="Q170" s="55"/>
      <c r="R170" s="54" t="s">
        <v>67</v>
      </c>
      <c r="S170" s="55"/>
    </row>
    <row r="171" spans="2:19" s="5" customFormat="1" ht="14.25" customHeight="1">
      <c r="B171" s="5" t="s">
        <v>11</v>
      </c>
    </row>
    <row r="172" spans="2:19" s="5" customFormat="1" ht="14.25" customHeight="1">
      <c r="B172" s="5" t="s">
        <v>36</v>
      </c>
    </row>
    <row r="173" spans="2:19">
      <c r="B173" s="5" t="s">
        <v>46</v>
      </c>
    </row>
    <row r="174" spans="2:19">
      <c r="B174" s="5" t="s">
        <v>47</v>
      </c>
    </row>
    <row r="175" spans="2:19">
      <c r="B175" s="5" t="s">
        <v>48</v>
      </c>
    </row>
    <row r="176" spans="2:19">
      <c r="B176" s="5" t="s">
        <v>49</v>
      </c>
    </row>
    <row r="177" spans="2:2">
      <c r="B177" s="5" t="s">
        <v>50</v>
      </c>
    </row>
    <row r="178" spans="2:2">
      <c r="B178" s="5"/>
    </row>
  </sheetData>
  <sheetProtection algorithmName="SHA-512" hashValue="L8ugxx9c7chWrjI/u3lk/LMohvfE4NSHYD3dN9adc4Igt6hY6TPLvbK80kdlepsjHRs4RkaQfOFfa/N1HF9wZg==" saltValue="LEfkY107bCGjoZ9Y7AlxTQ==" spinCount="100000" sheet="1" objects="1" scenarios="1"/>
  <mergeCells count="397">
    <mergeCell ref="B8:B10"/>
    <mergeCell ref="C8:C10"/>
    <mergeCell ref="D8:D10"/>
    <mergeCell ref="E8:E10"/>
    <mergeCell ref="F8:F10"/>
    <mergeCell ref="G8:G10"/>
    <mergeCell ref="B1:J1"/>
    <mergeCell ref="K1:S1"/>
    <mergeCell ref="C3:G3"/>
    <mergeCell ref="C4:G4"/>
    <mergeCell ref="C5:G5"/>
    <mergeCell ref="C6:G6"/>
    <mergeCell ref="H8:H10"/>
    <mergeCell ref="I8:I10"/>
    <mergeCell ref="J8:J10"/>
    <mergeCell ref="K8:M8"/>
    <mergeCell ref="N8:Q10"/>
    <mergeCell ref="R8:S8"/>
    <mergeCell ref="K9:L9"/>
    <mergeCell ref="M9:M10"/>
    <mergeCell ref="R9:R10"/>
    <mergeCell ref="S9:S10"/>
    <mergeCell ref="S11:S13"/>
    <mergeCell ref="J14:J16"/>
    <mergeCell ref="K14:K16"/>
    <mergeCell ref="L14:L16"/>
    <mergeCell ref="M14:M16"/>
    <mergeCell ref="N14:Q14"/>
    <mergeCell ref="R14:R16"/>
    <mergeCell ref="S14:S16"/>
    <mergeCell ref="J11:J13"/>
    <mergeCell ref="K11:K13"/>
    <mergeCell ref="L11:L13"/>
    <mergeCell ref="M11:M13"/>
    <mergeCell ref="N11:Q11"/>
    <mergeCell ref="R11:R13"/>
    <mergeCell ref="S17:S19"/>
    <mergeCell ref="J20:J22"/>
    <mergeCell ref="K20:K22"/>
    <mergeCell ref="L20:L22"/>
    <mergeCell ref="M20:M22"/>
    <mergeCell ref="N20:Q20"/>
    <mergeCell ref="R20:R22"/>
    <mergeCell ref="S20:S22"/>
    <mergeCell ref="J17:J19"/>
    <mergeCell ref="K17:K19"/>
    <mergeCell ref="L17:L19"/>
    <mergeCell ref="M17:M19"/>
    <mergeCell ref="N17:Q17"/>
    <mergeCell ref="R17:R19"/>
    <mergeCell ref="S23:S25"/>
    <mergeCell ref="J26:J28"/>
    <mergeCell ref="K26:K28"/>
    <mergeCell ref="L26:L28"/>
    <mergeCell ref="M26:M28"/>
    <mergeCell ref="N26:Q26"/>
    <mergeCell ref="R26:R28"/>
    <mergeCell ref="S26:S28"/>
    <mergeCell ref="J23:J25"/>
    <mergeCell ref="K23:K25"/>
    <mergeCell ref="L23:L25"/>
    <mergeCell ref="M23:M25"/>
    <mergeCell ref="N23:Q23"/>
    <mergeCell ref="R23:R25"/>
    <mergeCell ref="S29:S31"/>
    <mergeCell ref="J32:J34"/>
    <mergeCell ref="K32:K34"/>
    <mergeCell ref="L32:L34"/>
    <mergeCell ref="M32:M34"/>
    <mergeCell ref="N32:Q32"/>
    <mergeCell ref="R32:R34"/>
    <mergeCell ref="S32:S34"/>
    <mergeCell ref="J29:J31"/>
    <mergeCell ref="K29:K31"/>
    <mergeCell ref="L29:L31"/>
    <mergeCell ref="M29:M31"/>
    <mergeCell ref="N29:Q29"/>
    <mergeCell ref="R29:R31"/>
    <mergeCell ref="S35:S37"/>
    <mergeCell ref="J38:J40"/>
    <mergeCell ref="K38:K40"/>
    <mergeCell ref="L38:L40"/>
    <mergeCell ref="M38:M40"/>
    <mergeCell ref="N38:Q38"/>
    <mergeCell ref="R38:R40"/>
    <mergeCell ref="S38:S40"/>
    <mergeCell ref="J35:J37"/>
    <mergeCell ref="K35:K37"/>
    <mergeCell ref="L35:L37"/>
    <mergeCell ref="M35:M37"/>
    <mergeCell ref="N35:Q35"/>
    <mergeCell ref="R35:R37"/>
    <mergeCell ref="S41:S43"/>
    <mergeCell ref="J44:J46"/>
    <mergeCell ref="K44:K46"/>
    <mergeCell ref="L44:L46"/>
    <mergeCell ref="M44:M46"/>
    <mergeCell ref="N44:Q44"/>
    <mergeCell ref="R44:R46"/>
    <mergeCell ref="S44:S46"/>
    <mergeCell ref="J41:J43"/>
    <mergeCell ref="K41:K43"/>
    <mergeCell ref="L41:L43"/>
    <mergeCell ref="M41:M43"/>
    <mergeCell ref="N41:Q41"/>
    <mergeCell ref="R41:R43"/>
    <mergeCell ref="S47:S49"/>
    <mergeCell ref="J50:J52"/>
    <mergeCell ref="K50:K52"/>
    <mergeCell ref="L50:L52"/>
    <mergeCell ref="M50:M52"/>
    <mergeCell ref="N50:Q50"/>
    <mergeCell ref="R50:R52"/>
    <mergeCell ref="S50:S52"/>
    <mergeCell ref="J47:J49"/>
    <mergeCell ref="K47:K49"/>
    <mergeCell ref="L47:L49"/>
    <mergeCell ref="M47:M49"/>
    <mergeCell ref="N47:Q47"/>
    <mergeCell ref="R47:R49"/>
    <mergeCell ref="S53:S55"/>
    <mergeCell ref="J56:J58"/>
    <mergeCell ref="K56:K58"/>
    <mergeCell ref="L56:L58"/>
    <mergeCell ref="M56:M58"/>
    <mergeCell ref="N56:Q56"/>
    <mergeCell ref="R56:R58"/>
    <mergeCell ref="S56:S58"/>
    <mergeCell ref="J53:J55"/>
    <mergeCell ref="K53:K55"/>
    <mergeCell ref="L53:L55"/>
    <mergeCell ref="M53:M55"/>
    <mergeCell ref="N53:Q53"/>
    <mergeCell ref="R53:R55"/>
    <mergeCell ref="S59:S61"/>
    <mergeCell ref="J62:J64"/>
    <mergeCell ref="K62:K64"/>
    <mergeCell ref="L62:L64"/>
    <mergeCell ref="M62:M64"/>
    <mergeCell ref="N62:Q62"/>
    <mergeCell ref="R62:R64"/>
    <mergeCell ref="S62:S64"/>
    <mergeCell ref="J59:J61"/>
    <mergeCell ref="K59:K61"/>
    <mergeCell ref="L59:L61"/>
    <mergeCell ref="M59:M61"/>
    <mergeCell ref="N59:Q59"/>
    <mergeCell ref="R59:R61"/>
    <mergeCell ref="S65:S67"/>
    <mergeCell ref="J68:J70"/>
    <mergeCell ref="K68:K70"/>
    <mergeCell ref="L68:L70"/>
    <mergeCell ref="M68:M70"/>
    <mergeCell ref="N68:Q68"/>
    <mergeCell ref="R68:R70"/>
    <mergeCell ref="S68:S70"/>
    <mergeCell ref="J65:J67"/>
    <mergeCell ref="K65:K67"/>
    <mergeCell ref="L65:L67"/>
    <mergeCell ref="M65:M67"/>
    <mergeCell ref="N65:Q65"/>
    <mergeCell ref="R65:R67"/>
    <mergeCell ref="S71:S73"/>
    <mergeCell ref="J74:J76"/>
    <mergeCell ref="K74:K76"/>
    <mergeCell ref="L74:L76"/>
    <mergeCell ref="M74:M76"/>
    <mergeCell ref="N74:Q74"/>
    <mergeCell ref="R74:R76"/>
    <mergeCell ref="S74:S76"/>
    <mergeCell ref="J71:J73"/>
    <mergeCell ref="K71:K73"/>
    <mergeCell ref="L71:L73"/>
    <mergeCell ref="M71:M73"/>
    <mergeCell ref="N71:Q71"/>
    <mergeCell ref="R71:R73"/>
    <mergeCell ref="S77:S79"/>
    <mergeCell ref="J80:J82"/>
    <mergeCell ref="K80:K82"/>
    <mergeCell ref="L80:L82"/>
    <mergeCell ref="M80:M82"/>
    <mergeCell ref="N80:Q80"/>
    <mergeCell ref="R80:R82"/>
    <mergeCell ref="S80:S82"/>
    <mergeCell ref="J77:J79"/>
    <mergeCell ref="K77:K79"/>
    <mergeCell ref="L77:L79"/>
    <mergeCell ref="M77:M79"/>
    <mergeCell ref="N77:Q77"/>
    <mergeCell ref="R77:R79"/>
    <mergeCell ref="S83:S85"/>
    <mergeCell ref="J86:J88"/>
    <mergeCell ref="K86:K88"/>
    <mergeCell ref="L86:L88"/>
    <mergeCell ref="M86:M88"/>
    <mergeCell ref="N86:Q86"/>
    <mergeCell ref="R86:R88"/>
    <mergeCell ref="S86:S88"/>
    <mergeCell ref="J83:J85"/>
    <mergeCell ref="K83:K85"/>
    <mergeCell ref="L83:L85"/>
    <mergeCell ref="M83:M85"/>
    <mergeCell ref="N83:Q83"/>
    <mergeCell ref="R83:R85"/>
    <mergeCell ref="S89:S91"/>
    <mergeCell ref="J92:J94"/>
    <mergeCell ref="K92:K94"/>
    <mergeCell ref="L92:L94"/>
    <mergeCell ref="M92:M94"/>
    <mergeCell ref="N92:Q92"/>
    <mergeCell ref="R92:R94"/>
    <mergeCell ref="S92:S94"/>
    <mergeCell ref="J89:J91"/>
    <mergeCell ref="K89:K91"/>
    <mergeCell ref="L89:L91"/>
    <mergeCell ref="M89:M91"/>
    <mergeCell ref="N89:Q89"/>
    <mergeCell ref="R89:R91"/>
    <mergeCell ref="S95:S97"/>
    <mergeCell ref="J98:J100"/>
    <mergeCell ref="K98:K100"/>
    <mergeCell ref="L98:L100"/>
    <mergeCell ref="M98:M100"/>
    <mergeCell ref="N98:Q98"/>
    <mergeCell ref="R98:R100"/>
    <mergeCell ref="S98:S100"/>
    <mergeCell ref="J95:J97"/>
    <mergeCell ref="K95:K97"/>
    <mergeCell ref="L95:L97"/>
    <mergeCell ref="M95:M97"/>
    <mergeCell ref="N95:Q95"/>
    <mergeCell ref="R95:R97"/>
    <mergeCell ref="S101:S103"/>
    <mergeCell ref="J104:J106"/>
    <mergeCell ref="K104:K106"/>
    <mergeCell ref="L104:L106"/>
    <mergeCell ref="M104:M106"/>
    <mergeCell ref="N104:Q104"/>
    <mergeCell ref="R104:R106"/>
    <mergeCell ref="S104:S106"/>
    <mergeCell ref="J101:J103"/>
    <mergeCell ref="K101:K103"/>
    <mergeCell ref="L101:L103"/>
    <mergeCell ref="M101:M103"/>
    <mergeCell ref="N101:Q101"/>
    <mergeCell ref="R101:R103"/>
    <mergeCell ref="S107:S109"/>
    <mergeCell ref="J110:J112"/>
    <mergeCell ref="K110:K112"/>
    <mergeCell ref="L110:L112"/>
    <mergeCell ref="M110:M112"/>
    <mergeCell ref="N110:Q110"/>
    <mergeCell ref="R110:R112"/>
    <mergeCell ref="S110:S112"/>
    <mergeCell ref="J107:J109"/>
    <mergeCell ref="K107:K109"/>
    <mergeCell ref="L107:L109"/>
    <mergeCell ref="M107:M109"/>
    <mergeCell ref="N107:Q107"/>
    <mergeCell ref="R107:R109"/>
    <mergeCell ref="S113:S115"/>
    <mergeCell ref="J116:J118"/>
    <mergeCell ref="K116:K118"/>
    <mergeCell ref="L116:L118"/>
    <mergeCell ref="M116:M118"/>
    <mergeCell ref="N116:Q116"/>
    <mergeCell ref="R116:R118"/>
    <mergeCell ref="S116:S118"/>
    <mergeCell ref="J113:J115"/>
    <mergeCell ref="K113:K115"/>
    <mergeCell ref="L113:L115"/>
    <mergeCell ref="M113:M115"/>
    <mergeCell ref="N113:Q113"/>
    <mergeCell ref="R113:R115"/>
    <mergeCell ref="S119:S121"/>
    <mergeCell ref="J122:J124"/>
    <mergeCell ref="K122:K124"/>
    <mergeCell ref="L122:L124"/>
    <mergeCell ref="M122:M124"/>
    <mergeCell ref="N122:Q122"/>
    <mergeCell ref="R122:R124"/>
    <mergeCell ref="S122:S124"/>
    <mergeCell ref="J119:J121"/>
    <mergeCell ref="K119:K121"/>
    <mergeCell ref="L119:L121"/>
    <mergeCell ref="M119:M121"/>
    <mergeCell ref="N119:Q119"/>
    <mergeCell ref="R119:R121"/>
    <mergeCell ref="S125:S127"/>
    <mergeCell ref="J128:J130"/>
    <mergeCell ref="K128:K130"/>
    <mergeCell ref="L128:L130"/>
    <mergeCell ref="M128:M130"/>
    <mergeCell ref="N128:Q128"/>
    <mergeCell ref="R128:R130"/>
    <mergeCell ref="S128:S130"/>
    <mergeCell ref="J125:J127"/>
    <mergeCell ref="K125:K127"/>
    <mergeCell ref="L125:L127"/>
    <mergeCell ref="M125:M127"/>
    <mergeCell ref="N125:Q125"/>
    <mergeCell ref="R125:R127"/>
    <mergeCell ref="S131:S133"/>
    <mergeCell ref="J134:J136"/>
    <mergeCell ref="K134:K136"/>
    <mergeCell ref="L134:L136"/>
    <mergeCell ref="M134:M136"/>
    <mergeCell ref="N134:Q134"/>
    <mergeCell ref="R134:R136"/>
    <mergeCell ref="S134:S136"/>
    <mergeCell ref="J131:J133"/>
    <mergeCell ref="K131:K133"/>
    <mergeCell ref="L131:L133"/>
    <mergeCell ref="M131:M133"/>
    <mergeCell ref="N131:Q131"/>
    <mergeCell ref="R131:R133"/>
    <mergeCell ref="S137:S139"/>
    <mergeCell ref="J140:J142"/>
    <mergeCell ref="K140:K142"/>
    <mergeCell ref="L140:L142"/>
    <mergeCell ref="M140:M142"/>
    <mergeCell ref="N140:Q140"/>
    <mergeCell ref="R140:R142"/>
    <mergeCell ref="S140:S142"/>
    <mergeCell ref="J137:J139"/>
    <mergeCell ref="K137:K139"/>
    <mergeCell ref="L137:L139"/>
    <mergeCell ref="M137:M139"/>
    <mergeCell ref="N137:Q137"/>
    <mergeCell ref="R137:R139"/>
    <mergeCell ref="S143:S145"/>
    <mergeCell ref="J146:J148"/>
    <mergeCell ref="K146:K148"/>
    <mergeCell ref="L146:L148"/>
    <mergeCell ref="M146:M148"/>
    <mergeCell ref="N146:Q146"/>
    <mergeCell ref="R146:R148"/>
    <mergeCell ref="S146:S148"/>
    <mergeCell ref="J143:J145"/>
    <mergeCell ref="K143:K145"/>
    <mergeCell ref="L143:L145"/>
    <mergeCell ref="M143:M145"/>
    <mergeCell ref="N143:Q143"/>
    <mergeCell ref="R143:R145"/>
    <mergeCell ref="S149:S151"/>
    <mergeCell ref="J152:J154"/>
    <mergeCell ref="K152:K154"/>
    <mergeCell ref="L152:L154"/>
    <mergeCell ref="M152:M154"/>
    <mergeCell ref="N152:Q152"/>
    <mergeCell ref="R152:R154"/>
    <mergeCell ref="S152:S154"/>
    <mergeCell ref="J149:J151"/>
    <mergeCell ref="K149:K151"/>
    <mergeCell ref="L149:L151"/>
    <mergeCell ref="M149:M151"/>
    <mergeCell ref="N149:Q149"/>
    <mergeCell ref="R149:R151"/>
    <mergeCell ref="S155:S157"/>
    <mergeCell ref="J158:J160"/>
    <mergeCell ref="K158:K160"/>
    <mergeCell ref="L158:L160"/>
    <mergeCell ref="M158:M160"/>
    <mergeCell ref="N158:Q158"/>
    <mergeCell ref="R158:R160"/>
    <mergeCell ref="S158:S160"/>
    <mergeCell ref="J155:J157"/>
    <mergeCell ref="K155:K157"/>
    <mergeCell ref="L155:L157"/>
    <mergeCell ref="M155:M157"/>
    <mergeCell ref="N155:Q155"/>
    <mergeCell ref="R155:R157"/>
    <mergeCell ref="S161:S163"/>
    <mergeCell ref="J164:J166"/>
    <mergeCell ref="K164:K166"/>
    <mergeCell ref="L164:L166"/>
    <mergeCell ref="M164:M166"/>
    <mergeCell ref="N164:Q164"/>
    <mergeCell ref="R164:R166"/>
    <mergeCell ref="S164:S166"/>
    <mergeCell ref="J161:J163"/>
    <mergeCell ref="K161:K163"/>
    <mergeCell ref="L161:L163"/>
    <mergeCell ref="M161:M163"/>
    <mergeCell ref="N161:Q161"/>
    <mergeCell ref="R161:R163"/>
    <mergeCell ref="S167:S169"/>
    <mergeCell ref="B170:J170"/>
    <mergeCell ref="K170:M170"/>
    <mergeCell ref="N170:Q170"/>
    <mergeCell ref="R170:S170"/>
    <mergeCell ref="J167:J169"/>
    <mergeCell ref="K167:K169"/>
    <mergeCell ref="L167:L169"/>
    <mergeCell ref="M167:M169"/>
    <mergeCell ref="N167:Q167"/>
    <mergeCell ref="R167:R169"/>
  </mergeCells>
  <phoneticPr fontId="2"/>
  <conditionalFormatting sqref="C11">
    <cfRule type="expression" dxfId="12" priority="1">
      <formula>$C$11&lt;&gt;""</formula>
    </cfRule>
  </conditionalFormatting>
  <conditionalFormatting sqref="C11:I169">
    <cfRule type="expression" dxfId="11" priority="11">
      <formula>AND(MOD(ROW(C11)-10,3)=1,OR(C11&lt;$J$6,$J$7&lt;C11)=TRUE)=TRUE</formula>
    </cfRule>
  </conditionalFormatting>
  <conditionalFormatting sqref="C12:I169">
    <cfRule type="expression" dxfId="8" priority="7">
      <formula>C12="天候閉所"</formula>
    </cfRule>
    <cfRule type="expression" dxfId="7" priority="8">
      <formula>C12="振替閉所"</formula>
    </cfRule>
    <cfRule type="expression" dxfId="6" priority="9">
      <formula>C12="閉所"</formula>
    </cfRule>
    <cfRule type="expression" dxfId="5" priority="10">
      <formula>C12="対象外"</formula>
    </cfRule>
  </conditionalFormatting>
  <conditionalFormatting sqref="I38 C41:I60">
    <cfRule type="expression" dxfId="4" priority="2">
      <formula>$I$38&lt;&gt;""</formula>
    </cfRule>
  </conditionalFormatting>
  <conditionalFormatting sqref="N11:Q169">
    <cfRule type="expression" dxfId="1" priority="6">
      <formula>N11&lt;&gt;""</formula>
    </cfRule>
  </conditionalFormatting>
  <pageMargins left="0.43307086614173229" right="0.23622047244094491" top="0.74803149606299213" bottom="0.74803149606299213" header="0.31496062992125984" footer="0.31496062992125984"/>
  <pageSetup paperSize="9" scale="45" orientation="portrait" cellComments="asDisplayed" r:id="rId1"/>
  <rowBreaks count="6" manualBreakCount="6">
    <brk id="31" max="16383" man="1"/>
    <brk id="58" max="16383" man="1"/>
    <brk id="85" max="16383" man="1"/>
    <brk id="112" max="16383" man="1"/>
    <brk id="139" max="16383" man="1"/>
    <brk id="166" max="16383" man="1"/>
  </rowBreak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C5B266AB-4999-400C-8257-0E94BF172962}">
            <xm:f>IFERROR(VLOOKUP(C11,カレンダー!$A:$E,5,FALSE),"")="土日"</xm:f>
            <x14:dxf>
              <fill>
                <patternFill>
                  <bgColor theme="0" tint="-0.24994659260841701"/>
                </patternFill>
              </fill>
            </x14:dxf>
          </x14:cfRule>
          <x14:cfRule type="expression" priority="13" id="{C878B8AB-823A-40A1-928A-50D3E5172CEA}">
            <xm:f>IFERROR(VLOOKUP(C11,カレンダー!$A:$E,5,FALSE),"")="祝日"</xm:f>
            <x14:dxf>
              <fill>
                <patternFill>
                  <bgColor rgb="FF92D050"/>
                </patternFill>
              </fill>
            </x14:dxf>
          </x14:cfRule>
          <xm:sqref>C11:I169</xm:sqref>
        </x14:conditionalFormatting>
        <x14:conditionalFormatting xmlns:xm="http://schemas.microsoft.com/office/excel/2006/main">
          <x14:cfRule type="expression" priority="5" id="{6973CA01-1F2C-4867-A54B-F74ABDB993CF}">
            <xm:f>$C$6=リスト!$A$10</xm:f>
            <x14:dxf>
              <fill>
                <patternFill>
                  <bgColor rgb="FFFFFF00"/>
                </patternFill>
              </fill>
            </x14:dxf>
          </x14:cfRule>
          <xm:sqref>K8:M10</xm:sqref>
        </x14:conditionalFormatting>
        <x14:conditionalFormatting xmlns:xm="http://schemas.microsoft.com/office/excel/2006/main">
          <x14:cfRule type="expression" priority="4" id="{61A4A041-3B84-4B6C-80D5-4990CE8F48D1}">
            <xm:f>$C$6=リスト!$A$11</xm:f>
            <x14:dxf>
              <fill>
                <patternFill>
                  <bgColor rgb="FFFFFF00"/>
                </patternFill>
              </fill>
            </x14:dxf>
          </x14:cfRule>
          <xm:sqref>N8:Q10</xm:sqref>
        </x14:conditionalFormatting>
        <x14:conditionalFormatting xmlns:xm="http://schemas.microsoft.com/office/excel/2006/main">
          <x14:cfRule type="expression" priority="3" id="{95E44727-0387-425B-92E9-3A0561E54B44}">
            <xm:f>$C$6=リスト!$A$12</xm:f>
            <x14:dxf>
              <fill>
                <patternFill>
                  <bgColor rgb="FFFFFF00"/>
                </patternFill>
              </fill>
            </x14:dxf>
          </x14:cfRule>
          <xm:sqref>R8:S10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CF8BF0F-E2DA-4D2C-81DA-FB58BC83078A}">
          <x14:formula1>
            <xm:f>リスト!$A$2:$A$5</xm:f>
          </x14:formula1>
          <xm:sqref>C12:I12 C150:I150 C153:I153 C156:I156 C159:I159 C162:I162 C165:I165 C168:I168 C147:I147 C123:I123 C144:I144 C126:I126 C129:I129 C132:I132 C135:I135 C138:I138 C141:I141 C120:I120 C96:I96 C117:I117 C99:I99 C102:I102 C105:I105 C108:I108 C111:I111 C114:I114 C93:I93 C69:I69 C90:I90 C72:I72 C75:I75 C78:I78 C81:I81 C84:I84 C87:I87 C66:I66 C42:I42 C63:I63 C45:I45 C48:I48 C51:I51 C54:I54 C57:I57 C60:I60 C39:I39 C15:I15 C36:I36 C33:I33 C18:I18 C21:I21 C24:I24 C30:I30 C27:I27</xm:sqref>
        </x14:dataValidation>
        <x14:dataValidation type="list" allowBlank="1" showInputMessage="1" showErrorMessage="1" xr:uid="{03AF3B95-6CE7-417E-9D0C-953F08B711CB}">
          <x14:formula1>
            <xm:f>リスト!$A$10:$A$12</xm:f>
          </x14:formula1>
          <xm:sqref>C6:G6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C0C06-DA29-4549-9FAA-BDDE4277B62D}">
  <sheetPr>
    <tabColor rgb="FF92D050"/>
  </sheetPr>
  <dimension ref="C2:F72"/>
  <sheetViews>
    <sheetView workbookViewId="0">
      <selection activeCell="F3" sqref="F3"/>
    </sheetView>
  </sheetViews>
  <sheetFormatPr defaultRowHeight="18.75"/>
  <cols>
    <col min="1" max="2" width="1.5" customWidth="1"/>
    <col min="3" max="3" width="21.375" style="23" bestFit="1" customWidth="1"/>
    <col min="4" max="4" width="21.375" bestFit="1" customWidth="1"/>
  </cols>
  <sheetData>
    <row r="2" spans="3:6">
      <c r="C2" s="29" t="s">
        <v>15</v>
      </c>
      <c r="D2" s="30" t="s">
        <v>16</v>
      </c>
      <c r="F2" t="s">
        <v>26</v>
      </c>
    </row>
    <row r="3" spans="3:6">
      <c r="C3" s="24"/>
      <c r="D3" s="25"/>
      <c r="F3" s="32" t="s">
        <v>27</v>
      </c>
    </row>
    <row r="4" spans="3:6">
      <c r="C4" s="24"/>
      <c r="D4" s="25"/>
    </row>
    <row r="5" spans="3:6">
      <c r="C5" s="24"/>
      <c r="D5" s="25"/>
    </row>
    <row r="6" spans="3:6">
      <c r="C6" s="24"/>
      <c r="D6" s="25"/>
    </row>
    <row r="7" spans="3:6">
      <c r="C7" s="24"/>
      <c r="D7" s="25"/>
    </row>
    <row r="8" spans="3:6">
      <c r="C8" s="24"/>
      <c r="D8" s="25"/>
    </row>
    <row r="9" spans="3:6">
      <c r="C9" s="24"/>
      <c r="D9" s="25"/>
    </row>
    <row r="10" spans="3:6">
      <c r="C10" s="24"/>
      <c r="D10" s="25"/>
    </row>
    <row r="11" spans="3:6">
      <c r="C11" s="24"/>
      <c r="D11" s="25"/>
    </row>
    <row r="12" spans="3:6">
      <c r="C12" s="24"/>
      <c r="D12" s="25"/>
    </row>
    <row r="13" spans="3:6">
      <c r="C13" s="24"/>
      <c r="D13" s="25"/>
    </row>
    <row r="14" spans="3:6">
      <c r="C14" s="24"/>
      <c r="D14" s="25"/>
    </row>
    <row r="15" spans="3:6">
      <c r="C15" s="24"/>
      <c r="D15" s="25"/>
    </row>
    <row r="16" spans="3:6">
      <c r="C16" s="24"/>
      <c r="D16" s="25"/>
    </row>
    <row r="17" spans="3:4">
      <c r="C17" s="24"/>
      <c r="D17" s="25"/>
    </row>
    <row r="18" spans="3:4">
      <c r="C18" s="24"/>
      <c r="D18" s="25"/>
    </row>
    <row r="19" spans="3:4">
      <c r="C19" s="24"/>
      <c r="D19" s="25"/>
    </row>
    <row r="20" spans="3:4">
      <c r="C20" s="24"/>
      <c r="D20" s="25"/>
    </row>
    <row r="21" spans="3:4">
      <c r="C21" s="24"/>
      <c r="D21" s="25"/>
    </row>
    <row r="22" spans="3:4">
      <c r="C22" s="24"/>
      <c r="D22" s="25"/>
    </row>
    <row r="23" spans="3:4">
      <c r="C23" s="24"/>
      <c r="D23" s="25"/>
    </row>
    <row r="24" spans="3:4">
      <c r="C24" s="24"/>
      <c r="D24" s="25"/>
    </row>
    <row r="25" spans="3:4">
      <c r="C25" s="24"/>
      <c r="D25" s="25"/>
    </row>
    <row r="26" spans="3:4">
      <c r="C26" s="24"/>
      <c r="D26" s="25"/>
    </row>
    <row r="27" spans="3:4">
      <c r="C27" s="24"/>
      <c r="D27" s="25"/>
    </row>
    <row r="28" spans="3:4">
      <c r="C28" s="24"/>
      <c r="D28" s="25"/>
    </row>
    <row r="29" spans="3:4">
      <c r="C29" s="24"/>
      <c r="D29" s="25"/>
    </row>
    <row r="30" spans="3:4">
      <c r="C30" s="24"/>
      <c r="D30" s="25"/>
    </row>
    <row r="31" spans="3:4">
      <c r="C31" s="24"/>
      <c r="D31" s="25"/>
    </row>
    <row r="32" spans="3:4">
      <c r="C32" s="24"/>
      <c r="D32" s="25"/>
    </row>
    <row r="33" spans="3:4">
      <c r="C33" s="24"/>
      <c r="D33" s="25"/>
    </row>
    <row r="34" spans="3:4">
      <c r="C34" s="24"/>
      <c r="D34" s="25"/>
    </row>
    <row r="35" spans="3:4">
      <c r="C35" s="24"/>
      <c r="D35" s="25"/>
    </row>
    <row r="36" spans="3:4">
      <c r="C36" s="24"/>
      <c r="D36" s="25"/>
    </row>
    <row r="37" spans="3:4">
      <c r="C37" s="24"/>
      <c r="D37" s="25"/>
    </row>
    <row r="38" spans="3:4">
      <c r="C38" s="24"/>
      <c r="D38" s="25"/>
    </row>
    <row r="39" spans="3:4">
      <c r="C39" s="24"/>
      <c r="D39" s="25"/>
    </row>
    <row r="40" spans="3:4">
      <c r="C40" s="24"/>
      <c r="D40" s="25"/>
    </row>
    <row r="41" spans="3:4">
      <c r="C41" s="24"/>
      <c r="D41" s="25"/>
    </row>
    <row r="42" spans="3:4">
      <c r="C42" s="24"/>
      <c r="D42" s="25"/>
    </row>
    <row r="43" spans="3:4">
      <c r="C43" s="24"/>
      <c r="D43" s="25"/>
    </row>
    <row r="44" spans="3:4">
      <c r="C44" s="24"/>
      <c r="D44" s="25"/>
    </row>
    <row r="45" spans="3:4">
      <c r="C45" s="24"/>
      <c r="D45" s="25"/>
    </row>
    <row r="46" spans="3:4">
      <c r="C46" s="24"/>
      <c r="D46" s="25"/>
    </row>
    <row r="47" spans="3:4">
      <c r="C47" s="24"/>
      <c r="D47" s="25"/>
    </row>
    <row r="48" spans="3:4">
      <c r="C48" s="24"/>
      <c r="D48" s="25"/>
    </row>
    <row r="49" spans="3:4">
      <c r="C49" s="24"/>
      <c r="D49" s="25"/>
    </row>
    <row r="50" spans="3:4">
      <c r="C50" s="24"/>
      <c r="D50" s="25"/>
    </row>
    <row r="51" spans="3:4">
      <c r="C51" s="24"/>
      <c r="D51" s="25"/>
    </row>
    <row r="52" spans="3:4">
      <c r="C52" s="24"/>
      <c r="D52" s="25"/>
    </row>
    <row r="53" spans="3:4">
      <c r="C53" s="24"/>
      <c r="D53" s="25"/>
    </row>
    <row r="54" spans="3:4">
      <c r="C54" s="24"/>
      <c r="D54" s="25"/>
    </row>
    <row r="55" spans="3:4">
      <c r="C55" s="24"/>
      <c r="D55" s="25"/>
    </row>
    <row r="56" spans="3:4">
      <c r="C56" s="24"/>
      <c r="D56" s="25"/>
    </row>
    <row r="57" spans="3:4">
      <c r="C57" s="24"/>
      <c r="D57" s="25"/>
    </row>
    <row r="58" spans="3:4">
      <c r="C58" s="24"/>
      <c r="D58" s="25"/>
    </row>
    <row r="59" spans="3:4">
      <c r="C59" s="24"/>
      <c r="D59" s="25"/>
    </row>
    <row r="60" spans="3:4">
      <c r="C60" s="24"/>
      <c r="D60" s="25"/>
    </row>
    <row r="61" spans="3:4">
      <c r="C61" s="24"/>
      <c r="D61" s="25"/>
    </row>
    <row r="62" spans="3:4">
      <c r="C62" s="24"/>
      <c r="D62" s="25"/>
    </row>
    <row r="63" spans="3:4">
      <c r="C63" s="24"/>
      <c r="D63" s="25"/>
    </row>
    <row r="64" spans="3:4">
      <c r="C64" s="24"/>
      <c r="D64" s="25"/>
    </row>
    <row r="65" spans="3:4">
      <c r="C65" s="24"/>
      <c r="D65" s="25"/>
    </row>
    <row r="66" spans="3:4">
      <c r="C66" s="24"/>
      <c r="D66" s="25"/>
    </row>
    <row r="67" spans="3:4">
      <c r="C67" s="24"/>
      <c r="D67" s="25"/>
    </row>
    <row r="68" spans="3:4">
      <c r="C68" s="24"/>
      <c r="D68" s="25"/>
    </row>
    <row r="69" spans="3:4">
      <c r="C69" s="24"/>
      <c r="D69" s="25"/>
    </row>
    <row r="70" spans="3:4">
      <c r="C70" s="24"/>
      <c r="D70" s="25"/>
    </row>
    <row r="71" spans="3:4">
      <c r="C71" s="24"/>
      <c r="D71" s="25"/>
    </row>
    <row r="72" spans="3:4">
      <c r="C72" s="26"/>
      <c r="D72" s="27"/>
    </row>
  </sheetData>
  <phoneticPr fontId="2"/>
  <hyperlinks>
    <hyperlink ref="F3" r:id="rId1" xr:uid="{8C499D91-5AA7-4592-B3EC-7EAB8B78BFE9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DC86F-8395-4D04-A85C-9059881183E3}">
  <dimension ref="A1:P400"/>
  <sheetViews>
    <sheetView workbookViewId="0">
      <selection activeCell="J13" sqref="J13"/>
    </sheetView>
  </sheetViews>
  <sheetFormatPr defaultRowHeight="18.75"/>
  <cols>
    <col min="1" max="1" width="10.25" bestFit="1" customWidth="1"/>
    <col min="2" max="2" width="7.125" bestFit="1" customWidth="1"/>
    <col min="3" max="6" width="9.875" customWidth="1"/>
    <col min="7" max="9" width="3.875" customWidth="1"/>
    <col min="10" max="10" width="28.625" customWidth="1"/>
    <col min="11" max="11" width="13" bestFit="1" customWidth="1"/>
  </cols>
  <sheetData>
    <row r="1" spans="1:16">
      <c r="K1" t="s">
        <v>30</v>
      </c>
      <c r="L1" t="s">
        <v>29</v>
      </c>
    </row>
    <row r="2" spans="1:16">
      <c r="A2" t="s">
        <v>18</v>
      </c>
      <c r="B2" t="s">
        <v>20</v>
      </c>
      <c r="C2" t="s">
        <v>59</v>
      </c>
      <c r="D2" t="s">
        <v>2</v>
      </c>
      <c r="G2" t="s">
        <v>19</v>
      </c>
      <c r="I2" t="s">
        <v>23</v>
      </c>
      <c r="K2" t="s">
        <v>41</v>
      </c>
      <c r="L2" t="s">
        <v>58</v>
      </c>
      <c r="M2" t="s">
        <v>22</v>
      </c>
      <c r="N2" t="s">
        <v>41</v>
      </c>
      <c r="O2" t="s">
        <v>24</v>
      </c>
    </row>
    <row r="3" spans="1:16">
      <c r="A3" s="28">
        <f>現場閉所取得計画表・実施状況報告書!J6</f>
        <v>46113</v>
      </c>
      <c r="B3">
        <f ca="1">IF(A3="","",MATCH(A3,INDIRECT("現場閉所取得計画表・実施状況報告書!C["&amp;WEEKDAY(A3,2)&amp;"]",FALSE),0))</f>
        <v>11</v>
      </c>
      <c r="C3" t="str" cm="1">
        <f t="array" aca="1" ref="C3" ca="1">IF(A3="","",IF(INDIRECT("現場閉所取得計画表・実施状況報告書!R"&amp;B3+1&amp;"C"&amp;2+WEEKDAY(A3,1),FALSE)=0,"",INDIRECT("現場閉所取得計画表・実施状況報告書!R"&amp;B3+1&amp;"C"&amp;2+WEEKDAY(A3,1),FALSE)))</f>
        <v/>
      </c>
      <c r="D3" t="str" cm="1">
        <f t="array" aca="1" ref="D3" ca="1">IF(A3="","",IF(INDIRECT("現場閉所取得計画表・実施状況報告書!R"&amp;B3+2&amp;"C"&amp;2+WEEKDAY(A3,1),FALSE)=0,"",INDIRECT("現場閉所取得計画表・実施状況報告書!R"&amp;B3+2&amp;"C"&amp;2+WEEKDAY(A3,1),FALSE)))</f>
        <v/>
      </c>
      <c r="E3" t="str">
        <f>IF(A3="","",IF(WEEKDAY(A3,2)&gt;5,"土日",""))</f>
        <v/>
      </c>
      <c r="F3" t="str">
        <f t="shared" ref="F3:F66" ca="1" si="0">IF(C3="","",IF(LEN(C3)&lt;&gt;LEN(SUBSTITUTE(C3,"閉所","")),"閉所",""))</f>
        <v/>
      </c>
      <c r="G3">
        <f>IF(A3="","",MONTH(A3))</f>
        <v>4</v>
      </c>
      <c r="H3">
        <f>IF(A3="","",IF(COUNTIF($G$2:G2,G3)&gt;0,"",MAX($H$2:H2)+1))</f>
        <v>1</v>
      </c>
      <c r="I3">
        <f ca="1">IF(H3="","",IF(COUNTIF($P$1:P2,P3)&gt;0,B3+3,B3))</f>
        <v>11</v>
      </c>
      <c r="J3" t="str">
        <f>IF(H3="","",H3&amp;"月目（"&amp;MONTH(_xlfn.MINIFS($A:$A,$G:$G,G3))&amp;"月"&amp;DAY(_xlfn.MINIFS($A:$A,$G:$G,G3))&amp;"日～"&amp;MONTH(_xlfn.MAXIFS($A:$A,$G:$G,G3))&amp;"月"&amp;DAY(_xlfn.MAXIFS($A:$A,$G:$G,G3))&amp;"日）")</f>
        <v>1月目（4月1日～4月30日）</v>
      </c>
      <c r="K3" t="str">
        <f>IF(A3="","",IF(E3="","",IF(C3="対象外","","休")))</f>
        <v/>
      </c>
      <c r="L3">
        <f t="shared" ref="L3:L66" ca="1" si="1">IF(H3="","",COUNTIFS($G:$G,G3,$F:$F,"閉所"))</f>
        <v>0</v>
      </c>
      <c r="M3">
        <f t="shared" ref="M3:M66" ca="1" si="2">IF(H3="","",COUNTIF($G:$G,G3)-COUNTIFS($G:$G,G3,$C:$C,"対象外"))</f>
        <v>30</v>
      </c>
      <c r="N3">
        <f ca="1">IF(H3="","",COUNTIFS($G:$G,G3,$E:$E,"土日",$C:$C,"&lt;&gt;対象外")+COUNTIFS($G:$G,G3,$E:$E,"祝日",$C:$C,"&lt;&gt;対象外"))</f>
        <v>8</v>
      </c>
      <c r="O3" t="str">
        <f ca="1">IF(H3="","",IF(OR((L3/M3)&gt;=0.285,L3&gt;=N3)=TRUE,"〇","×"))</f>
        <v>×</v>
      </c>
      <c r="P3">
        <f ca="1">IF(H3="","",B3)</f>
        <v>11</v>
      </c>
    </row>
    <row r="4" spans="1:16">
      <c r="A4" s="28">
        <f>IF(A3="","",IF(A3+1&gt;現場閉所取得計画表・実施状況報告書!$J$7,"",A3+1))</f>
        <v>46114</v>
      </c>
      <c r="B4">
        <f t="shared" ref="B4:B67" ca="1" si="3">IF(A4="","",MATCH(A4,INDIRECT("現場閉所取得計画表・実施状況報告書!C["&amp;WEEKDAY(A4,2)&amp;"]",FALSE),0))</f>
        <v>11</v>
      </c>
      <c r="C4" t="str" cm="1">
        <f t="array" aca="1" ref="C4" ca="1">IF(A4="","",IF(INDIRECT("現場閉所取得計画表・実施状況報告書!R"&amp;B4+1&amp;"C"&amp;2+WEEKDAY(A4,1),FALSE)=0,"",INDIRECT("現場閉所取得計画表・実施状況報告書!R"&amp;B4+1&amp;"C"&amp;2+WEEKDAY(A4,1),FALSE)))</f>
        <v/>
      </c>
      <c r="D4" t="str" cm="1">
        <f t="array" aca="1" ref="D4" ca="1">IF(A4="","",IF(INDIRECT("現場閉所取得計画表・実施状況報告書!R"&amp;B4+2&amp;"C"&amp;2+WEEKDAY(A4,1),FALSE)=0,"",INDIRECT("現場閉所取得計画表・実施状況報告書!R"&amp;B4+2&amp;"C"&amp;2+WEEKDAY(A4,1),FALSE)))</f>
        <v/>
      </c>
      <c r="E4" t="str">
        <f t="shared" ref="E4:E67" si="4">IF(A4="","",IF(WEEKDAY(A4,2)&gt;5,"土日",""))</f>
        <v/>
      </c>
      <c r="F4" t="str">
        <f t="shared" ca="1" si="0"/>
        <v/>
      </c>
      <c r="G4">
        <f>IF(A4="","",MONTH(A4))</f>
        <v>4</v>
      </c>
      <c r="H4" t="str">
        <f>IF(A4="","",IF(COUNTIF($G$2:G3,G4)&gt;0,"",MAX($H$2:H3)+1))</f>
        <v/>
      </c>
      <c r="I4" t="str">
        <f>IF(H4="","",IF(COUNTIF($P$1:P3,P4)&gt;0,B4+3,B4))</f>
        <v/>
      </c>
      <c r="J4" t="str">
        <f t="shared" ref="J4" si="5">IF(H4="","",H4&amp;"月目（"&amp;MONTH(_xlfn.MINIFS($A:$A,$G:$G,G4))&amp;"月"&amp;DAY(_xlfn.MINIFS($A:$A,$G:$G,G4))&amp;"日～"&amp;MONTH(_xlfn.MAXIFS($A:$A,$G:$G,G4))&amp;"月"&amp;DAY(_xlfn.MAXIFS($A:$A,$G:$G,G4))&amp;"日）")</f>
        <v/>
      </c>
      <c r="K4" t="str">
        <f t="shared" ref="K4:K67" si="6">IF(A4="","",IF(E4="","",IF(C4="対象外","","休")))</f>
        <v/>
      </c>
      <c r="L4" t="str">
        <f t="shared" si="1"/>
        <v/>
      </c>
      <c r="M4" t="str">
        <f t="shared" si="2"/>
        <v/>
      </c>
      <c r="N4" t="str">
        <f t="shared" ref="N4:N67" si="7">IF(H4="","",COUNTIFS($G:$G,G4,$E:$E,"土日",$C:$C,"&lt;&gt;対象外")+COUNTIFS($G:$G,G4,$E:$E,"祝日",$C:$C,"&lt;&gt;対象外"))</f>
        <v/>
      </c>
      <c r="O4" t="str">
        <f t="shared" ref="O4:O66" si="8">IF(H4="","",IF(OR((L4/M4)&gt;=0.285,L4&gt;=N4)=TRUE,"〇","×"))</f>
        <v/>
      </c>
      <c r="P4" t="str">
        <f t="shared" ref="P4:P67" si="9">IF(H4="","",B4)</f>
        <v/>
      </c>
    </row>
    <row r="5" spans="1:16">
      <c r="A5" s="28">
        <f>IF(A4="","",IF(A4+1&gt;現場閉所取得計画表・実施状況報告書!$J$7,"",A4+1))</f>
        <v>46115</v>
      </c>
      <c r="B5">
        <f t="shared" ca="1" si="3"/>
        <v>11</v>
      </c>
      <c r="C5" t="str" cm="1">
        <f t="array" aca="1" ref="C5" ca="1">IF(A5="","",IF(INDIRECT("現場閉所取得計画表・実施状況報告書!R"&amp;B5+1&amp;"C"&amp;2+WEEKDAY(A5,1),FALSE)=0,"",INDIRECT("現場閉所取得計画表・実施状況報告書!R"&amp;B5+1&amp;"C"&amp;2+WEEKDAY(A5,1),FALSE)))</f>
        <v/>
      </c>
      <c r="D5" t="str" cm="1">
        <f t="array" aca="1" ref="D5" ca="1">IF(A5="","",IF(INDIRECT("現場閉所取得計画表・実施状況報告書!R"&amp;B5+2&amp;"C"&amp;2+WEEKDAY(A5,1),FALSE)=0,"",INDIRECT("現場閉所取得計画表・実施状況報告書!R"&amp;B5+2&amp;"C"&amp;2+WEEKDAY(A5,1),FALSE)))</f>
        <v/>
      </c>
      <c r="E5" t="str">
        <f t="shared" si="4"/>
        <v/>
      </c>
      <c r="F5" t="str">
        <f t="shared" ca="1" si="0"/>
        <v/>
      </c>
      <c r="G5">
        <f t="shared" ref="G5:G68" si="10">IF(A5="","",MONTH(A5))</f>
        <v>4</v>
      </c>
      <c r="H5" t="str">
        <f>IF(A5="","",IF(COUNTIF($G$2:G4,G5)&gt;0,"",MAX($H$2:H4)+1))</f>
        <v/>
      </c>
      <c r="I5" t="str">
        <f>IF(H5="","",IF(COUNTIF($P$1:P4,P5)&gt;0,B5+3,B5))</f>
        <v/>
      </c>
      <c r="J5" t="str">
        <f t="shared" ref="J5:J68" si="11">IF(H5="","",H5&amp;"月目（"&amp;MONTH(_xlfn.MINIFS($A:$A,$G:$G,G5))&amp;"月"&amp;DAY(_xlfn.MINIFS($A:$A,$G:$G,G5))&amp;"日～"&amp;MONTH(_xlfn.MAXIFS($A:$A,$G:$G,G5))&amp;"月"&amp;DAY(_xlfn.MAXIFS($A:$A,$G:$G,G5))&amp;"日）")</f>
        <v/>
      </c>
      <c r="K5" t="str">
        <f t="shared" si="6"/>
        <v/>
      </c>
      <c r="L5" t="str">
        <f t="shared" si="1"/>
        <v/>
      </c>
      <c r="M5" t="str">
        <f t="shared" si="2"/>
        <v/>
      </c>
      <c r="N5" t="str">
        <f t="shared" si="7"/>
        <v/>
      </c>
      <c r="O5" t="str">
        <f t="shared" si="8"/>
        <v/>
      </c>
      <c r="P5" t="str">
        <f t="shared" si="9"/>
        <v/>
      </c>
    </row>
    <row r="6" spans="1:16">
      <c r="A6" s="28">
        <f>IF(A5="","",IF(A5+1&gt;現場閉所取得計画表・実施状況報告書!$J$7,"",A5+1))</f>
        <v>46116</v>
      </c>
      <c r="B6">
        <f t="shared" ca="1" si="3"/>
        <v>11</v>
      </c>
      <c r="C6" t="str" cm="1">
        <f t="array" aca="1" ref="C6" ca="1">IF(A6="","",IF(INDIRECT("現場閉所取得計画表・実施状況報告書!R"&amp;B6+1&amp;"C"&amp;2+WEEKDAY(A6,1),FALSE)=0,"",INDIRECT("現場閉所取得計画表・実施状況報告書!R"&amp;B6+1&amp;"C"&amp;2+WEEKDAY(A6,1),FALSE)))</f>
        <v/>
      </c>
      <c r="D6" t="str" cm="1">
        <f t="array" aca="1" ref="D6" ca="1">IF(A6="","",IF(INDIRECT("現場閉所取得計画表・実施状況報告書!R"&amp;B6+2&amp;"C"&amp;2+WEEKDAY(A6,1),FALSE)=0,"",INDIRECT("現場閉所取得計画表・実施状況報告書!R"&amp;B6+2&amp;"C"&amp;2+WEEKDAY(A6,1),FALSE)))</f>
        <v/>
      </c>
      <c r="E6" t="str">
        <f t="shared" si="4"/>
        <v>土日</v>
      </c>
      <c r="F6" t="str">
        <f t="shared" ca="1" si="0"/>
        <v/>
      </c>
      <c r="G6">
        <f t="shared" si="10"/>
        <v>4</v>
      </c>
      <c r="H6" t="str">
        <f>IF(A6="","",IF(COUNTIF($G$2:G5,G6)&gt;0,"",MAX($H$2:H5)+1))</f>
        <v/>
      </c>
      <c r="I6" t="str">
        <f>IF(H6="","",IF(COUNTIF($P$1:P5,P6)&gt;0,B6+3,B6))</f>
        <v/>
      </c>
      <c r="J6" t="str">
        <f t="shared" si="11"/>
        <v/>
      </c>
      <c r="K6" t="str">
        <f t="shared" ca="1" si="6"/>
        <v>休</v>
      </c>
      <c r="L6" t="str">
        <f t="shared" si="1"/>
        <v/>
      </c>
      <c r="M6" t="str">
        <f t="shared" si="2"/>
        <v/>
      </c>
      <c r="N6" t="str">
        <f t="shared" si="7"/>
        <v/>
      </c>
      <c r="O6" t="str">
        <f t="shared" si="8"/>
        <v/>
      </c>
      <c r="P6" t="str">
        <f t="shared" si="9"/>
        <v/>
      </c>
    </row>
    <row r="7" spans="1:16">
      <c r="A7" s="28">
        <f>IF(A6="","",IF(A6+1&gt;現場閉所取得計画表・実施状況報告書!$J$7,"",A6+1))</f>
        <v>46117</v>
      </c>
      <c r="B7">
        <f t="shared" ca="1" si="3"/>
        <v>11</v>
      </c>
      <c r="C7" t="str" cm="1">
        <f t="array" aca="1" ref="C7" ca="1">IF(A7="","",IF(INDIRECT("現場閉所取得計画表・実施状況報告書!R"&amp;B7+1&amp;"C"&amp;2+WEEKDAY(A7,1),FALSE)=0,"",INDIRECT("現場閉所取得計画表・実施状況報告書!R"&amp;B7+1&amp;"C"&amp;2+WEEKDAY(A7,1),FALSE)))</f>
        <v/>
      </c>
      <c r="D7" t="str" cm="1">
        <f t="array" aca="1" ref="D7" ca="1">IF(A7="","",IF(INDIRECT("現場閉所取得計画表・実施状況報告書!R"&amp;B7+2&amp;"C"&amp;2+WEEKDAY(A7,1),FALSE)=0,"",INDIRECT("現場閉所取得計画表・実施状況報告書!R"&amp;B7+2&amp;"C"&amp;2+WEEKDAY(A7,1),FALSE)))</f>
        <v/>
      </c>
      <c r="E7" t="str">
        <f t="shared" si="4"/>
        <v>土日</v>
      </c>
      <c r="F7" t="str">
        <f t="shared" ca="1" si="0"/>
        <v/>
      </c>
      <c r="G7">
        <f t="shared" si="10"/>
        <v>4</v>
      </c>
      <c r="H7" t="str">
        <f>IF(A7="","",IF(COUNTIF($G$2:G6,G7)&gt;0,"",MAX($H$2:H6)+1))</f>
        <v/>
      </c>
      <c r="I7" t="str">
        <f>IF(H7="","",IF(COUNTIF($P$1:P6,P7)&gt;0,B7+3,B7))</f>
        <v/>
      </c>
      <c r="J7" t="str">
        <f t="shared" si="11"/>
        <v/>
      </c>
      <c r="K7" t="str">
        <f t="shared" ca="1" si="6"/>
        <v>休</v>
      </c>
      <c r="L7" t="str">
        <f t="shared" si="1"/>
        <v/>
      </c>
      <c r="M7" t="str">
        <f t="shared" si="2"/>
        <v/>
      </c>
      <c r="N7" t="str">
        <f t="shared" si="7"/>
        <v/>
      </c>
      <c r="O7" t="str">
        <f t="shared" si="8"/>
        <v/>
      </c>
      <c r="P7" t="str">
        <f t="shared" si="9"/>
        <v/>
      </c>
    </row>
    <row r="8" spans="1:16">
      <c r="A8" s="28">
        <f>IF(A7="","",IF(A7+1&gt;現場閉所取得計画表・実施状況報告書!$J$7,"",A7+1))</f>
        <v>46118</v>
      </c>
      <c r="B8">
        <f t="shared" ca="1" si="3"/>
        <v>14</v>
      </c>
      <c r="C8" t="str" cm="1">
        <f t="array" aca="1" ref="C8" ca="1">IF(A8="","",IF(INDIRECT("現場閉所取得計画表・実施状況報告書!R"&amp;B8+1&amp;"C"&amp;2+WEEKDAY(A8,1),FALSE)=0,"",INDIRECT("現場閉所取得計画表・実施状況報告書!R"&amp;B8+1&amp;"C"&amp;2+WEEKDAY(A8,1),FALSE)))</f>
        <v/>
      </c>
      <c r="D8" t="str" cm="1">
        <f t="array" aca="1" ref="D8" ca="1">IF(A8="","",IF(INDIRECT("現場閉所取得計画表・実施状況報告書!R"&amp;B8+2&amp;"C"&amp;2+WEEKDAY(A8,1),FALSE)=0,"",INDIRECT("現場閉所取得計画表・実施状況報告書!R"&amp;B8+2&amp;"C"&amp;2+WEEKDAY(A8,1),FALSE)))</f>
        <v/>
      </c>
      <c r="E8" t="str">
        <f t="shared" si="4"/>
        <v/>
      </c>
      <c r="F8" t="str">
        <f t="shared" ca="1" si="0"/>
        <v/>
      </c>
      <c r="G8">
        <f t="shared" si="10"/>
        <v>4</v>
      </c>
      <c r="H8" t="str">
        <f>IF(A8="","",IF(COUNTIF($G$2:G7,G8)&gt;0,"",MAX($H$2:H7)+1))</f>
        <v/>
      </c>
      <c r="I8" t="str">
        <f>IF(H8="","",IF(COUNTIF($P$1:P7,P8)&gt;0,B8+3,B8))</f>
        <v/>
      </c>
      <c r="J8" t="str">
        <f t="shared" si="11"/>
        <v/>
      </c>
      <c r="K8" t="str">
        <f t="shared" si="6"/>
        <v/>
      </c>
      <c r="L8" t="str">
        <f t="shared" si="1"/>
        <v/>
      </c>
      <c r="M8" t="str">
        <f t="shared" si="2"/>
        <v/>
      </c>
      <c r="N8" t="str">
        <f t="shared" si="7"/>
        <v/>
      </c>
      <c r="O8" t="str">
        <f t="shared" si="8"/>
        <v/>
      </c>
      <c r="P8" t="str">
        <f t="shared" si="9"/>
        <v/>
      </c>
    </row>
    <row r="9" spans="1:16">
      <c r="A9" s="28">
        <f>IF(A8="","",IF(A8+1&gt;現場閉所取得計画表・実施状況報告書!$J$7,"",A8+1))</f>
        <v>46119</v>
      </c>
      <c r="B9">
        <f t="shared" ca="1" si="3"/>
        <v>14</v>
      </c>
      <c r="C9" t="str" cm="1">
        <f t="array" aca="1" ref="C9" ca="1">IF(A9="","",IF(INDIRECT("現場閉所取得計画表・実施状況報告書!R"&amp;B9+1&amp;"C"&amp;2+WEEKDAY(A9,1),FALSE)=0,"",INDIRECT("現場閉所取得計画表・実施状況報告書!R"&amp;B9+1&amp;"C"&amp;2+WEEKDAY(A9,1),FALSE)))</f>
        <v/>
      </c>
      <c r="D9" t="str" cm="1">
        <f t="array" aca="1" ref="D9" ca="1">IF(A9="","",IF(INDIRECT("現場閉所取得計画表・実施状況報告書!R"&amp;B9+2&amp;"C"&amp;2+WEEKDAY(A9,1),FALSE)=0,"",INDIRECT("現場閉所取得計画表・実施状況報告書!R"&amp;B9+2&amp;"C"&amp;2+WEEKDAY(A9,1),FALSE)))</f>
        <v/>
      </c>
      <c r="E9" t="str">
        <f t="shared" si="4"/>
        <v/>
      </c>
      <c r="F9" t="str">
        <f t="shared" ca="1" si="0"/>
        <v/>
      </c>
      <c r="G9">
        <f t="shared" si="10"/>
        <v>4</v>
      </c>
      <c r="H9" t="str">
        <f>IF(A9="","",IF(COUNTIF($G$2:G8,G9)&gt;0,"",MAX($H$2:H8)+1))</f>
        <v/>
      </c>
      <c r="I9" t="str">
        <f>IF(H9="","",IF(COUNTIF($P$1:P8,P9)&gt;0,B9+3,B9))</f>
        <v/>
      </c>
      <c r="J9" t="str">
        <f t="shared" si="11"/>
        <v/>
      </c>
      <c r="K9" t="str">
        <f t="shared" si="6"/>
        <v/>
      </c>
      <c r="L9" t="str">
        <f t="shared" si="1"/>
        <v/>
      </c>
      <c r="M9" t="str">
        <f t="shared" si="2"/>
        <v/>
      </c>
      <c r="N9" t="str">
        <f t="shared" si="7"/>
        <v/>
      </c>
      <c r="O9" t="str">
        <f t="shared" si="8"/>
        <v/>
      </c>
      <c r="P9" t="str">
        <f t="shared" si="9"/>
        <v/>
      </c>
    </row>
    <row r="10" spans="1:16">
      <c r="A10" s="28">
        <f>IF(A9="","",IF(A9+1&gt;現場閉所取得計画表・実施状況報告書!$J$7,"",A9+1))</f>
        <v>46120</v>
      </c>
      <c r="B10">
        <f t="shared" ca="1" si="3"/>
        <v>14</v>
      </c>
      <c r="C10" t="str" cm="1">
        <f t="array" aca="1" ref="C10" ca="1">IF(A10="","",IF(INDIRECT("現場閉所取得計画表・実施状況報告書!R"&amp;B10+1&amp;"C"&amp;2+WEEKDAY(A10,1),FALSE)=0,"",INDIRECT("現場閉所取得計画表・実施状況報告書!R"&amp;B10+1&amp;"C"&amp;2+WEEKDAY(A10,1),FALSE)))</f>
        <v/>
      </c>
      <c r="D10" t="str" cm="1">
        <f t="array" aca="1" ref="D10" ca="1">IF(A10="","",IF(INDIRECT("現場閉所取得計画表・実施状況報告書!R"&amp;B10+2&amp;"C"&amp;2+WEEKDAY(A10,1),FALSE)=0,"",INDIRECT("現場閉所取得計画表・実施状況報告書!R"&amp;B10+2&amp;"C"&amp;2+WEEKDAY(A10,1),FALSE)))</f>
        <v/>
      </c>
      <c r="E10" t="str">
        <f t="shared" si="4"/>
        <v/>
      </c>
      <c r="F10" t="str">
        <f t="shared" ca="1" si="0"/>
        <v/>
      </c>
      <c r="G10">
        <f t="shared" si="10"/>
        <v>4</v>
      </c>
      <c r="H10" t="str">
        <f>IF(A10="","",IF(COUNTIF($G$2:G9,G10)&gt;0,"",MAX($H$2:H9)+1))</f>
        <v/>
      </c>
      <c r="I10" t="str">
        <f>IF(H10="","",IF(COUNTIF($P$1:P9,P10)&gt;0,B10+3,B10))</f>
        <v/>
      </c>
      <c r="J10" t="str">
        <f t="shared" si="11"/>
        <v/>
      </c>
      <c r="K10" t="str">
        <f t="shared" si="6"/>
        <v/>
      </c>
      <c r="L10" t="str">
        <f t="shared" si="1"/>
        <v/>
      </c>
      <c r="M10" t="str">
        <f t="shared" si="2"/>
        <v/>
      </c>
      <c r="N10" t="str">
        <f t="shared" si="7"/>
        <v/>
      </c>
      <c r="O10" t="str">
        <f t="shared" si="8"/>
        <v/>
      </c>
      <c r="P10" t="str">
        <f t="shared" si="9"/>
        <v/>
      </c>
    </row>
    <row r="11" spans="1:16">
      <c r="A11" s="28">
        <f>IF(A10="","",IF(A10+1&gt;現場閉所取得計画表・実施状況報告書!$J$7,"",A10+1))</f>
        <v>46121</v>
      </c>
      <c r="B11">
        <f t="shared" ca="1" si="3"/>
        <v>14</v>
      </c>
      <c r="C11" t="str" cm="1">
        <f t="array" aca="1" ref="C11" ca="1">IF(A11="","",IF(INDIRECT("現場閉所取得計画表・実施状況報告書!R"&amp;B11+1&amp;"C"&amp;2+WEEKDAY(A11,1),FALSE)=0,"",INDIRECT("現場閉所取得計画表・実施状況報告書!R"&amp;B11+1&amp;"C"&amp;2+WEEKDAY(A11,1),FALSE)))</f>
        <v/>
      </c>
      <c r="D11" t="str" cm="1">
        <f t="array" aca="1" ref="D11" ca="1">IF(A11="","",IF(INDIRECT("現場閉所取得計画表・実施状況報告書!R"&amp;B11+2&amp;"C"&amp;2+WEEKDAY(A11,1),FALSE)=0,"",INDIRECT("現場閉所取得計画表・実施状況報告書!R"&amp;B11+2&amp;"C"&amp;2+WEEKDAY(A11,1),FALSE)))</f>
        <v/>
      </c>
      <c r="E11" t="str">
        <f t="shared" si="4"/>
        <v/>
      </c>
      <c r="F11" t="str">
        <f t="shared" ca="1" si="0"/>
        <v/>
      </c>
      <c r="G11">
        <f t="shared" si="10"/>
        <v>4</v>
      </c>
      <c r="H11" t="str">
        <f>IF(A11="","",IF(COUNTIF($G$2:G10,G11)&gt;0,"",MAX($H$2:H10)+1))</f>
        <v/>
      </c>
      <c r="I11" t="str">
        <f>IF(H11="","",IF(COUNTIF($P$1:P10,P11)&gt;0,B11+3,B11))</f>
        <v/>
      </c>
      <c r="J11" t="str">
        <f t="shared" si="11"/>
        <v/>
      </c>
      <c r="K11" t="str">
        <f t="shared" si="6"/>
        <v/>
      </c>
      <c r="L11" t="str">
        <f t="shared" si="1"/>
        <v/>
      </c>
      <c r="M11" t="str">
        <f t="shared" si="2"/>
        <v/>
      </c>
      <c r="N11" t="str">
        <f t="shared" si="7"/>
        <v/>
      </c>
      <c r="O11" t="str">
        <f t="shared" si="8"/>
        <v/>
      </c>
      <c r="P11" t="str">
        <f t="shared" si="9"/>
        <v/>
      </c>
    </row>
    <row r="12" spans="1:16">
      <c r="A12" s="28">
        <f>IF(A11="","",IF(A11+1&gt;現場閉所取得計画表・実施状況報告書!$J$7,"",A11+1))</f>
        <v>46122</v>
      </c>
      <c r="B12">
        <f t="shared" ca="1" si="3"/>
        <v>14</v>
      </c>
      <c r="C12" t="str" cm="1">
        <f t="array" aca="1" ref="C12" ca="1">IF(A12="","",IF(INDIRECT("現場閉所取得計画表・実施状況報告書!R"&amp;B12+1&amp;"C"&amp;2+WEEKDAY(A12,1),FALSE)=0,"",INDIRECT("現場閉所取得計画表・実施状況報告書!R"&amp;B12+1&amp;"C"&amp;2+WEEKDAY(A12,1),FALSE)))</f>
        <v/>
      </c>
      <c r="D12" t="str" cm="1">
        <f t="array" aca="1" ref="D12" ca="1">IF(A12="","",IF(INDIRECT("現場閉所取得計画表・実施状況報告書!R"&amp;B12+2&amp;"C"&amp;2+WEEKDAY(A12,1),FALSE)=0,"",INDIRECT("現場閉所取得計画表・実施状況報告書!R"&amp;B12+2&amp;"C"&amp;2+WEEKDAY(A12,1),FALSE)))</f>
        <v/>
      </c>
      <c r="E12" t="str">
        <f t="shared" si="4"/>
        <v/>
      </c>
      <c r="F12" t="str">
        <f t="shared" ca="1" si="0"/>
        <v/>
      </c>
      <c r="G12">
        <f t="shared" si="10"/>
        <v>4</v>
      </c>
      <c r="H12" t="str">
        <f>IF(A12="","",IF(COUNTIF($G$2:G11,G12)&gt;0,"",MAX($H$2:H11)+1))</f>
        <v/>
      </c>
      <c r="I12" t="str">
        <f>IF(H12="","",IF(COUNTIF($P$1:P11,P12)&gt;0,B12+3,B12))</f>
        <v/>
      </c>
      <c r="J12" t="str">
        <f t="shared" si="11"/>
        <v/>
      </c>
      <c r="K12" t="str">
        <f>IF(A12="","",IF(E12="","",IF(C12="対象外","","休")))</f>
        <v/>
      </c>
      <c r="L12" t="str">
        <f t="shared" si="1"/>
        <v/>
      </c>
      <c r="M12" t="str">
        <f t="shared" si="2"/>
        <v/>
      </c>
      <c r="N12" t="str">
        <f t="shared" si="7"/>
        <v/>
      </c>
      <c r="O12" t="str">
        <f t="shared" si="8"/>
        <v/>
      </c>
      <c r="P12" t="str">
        <f t="shared" si="9"/>
        <v/>
      </c>
    </row>
    <row r="13" spans="1:16">
      <c r="A13" s="28">
        <f>IF(A12="","",IF(A12+1&gt;現場閉所取得計画表・実施状況報告書!$J$7,"",A12+1))</f>
        <v>46123</v>
      </c>
      <c r="B13">
        <f t="shared" ca="1" si="3"/>
        <v>14</v>
      </c>
      <c r="C13" t="str" cm="1">
        <f t="array" aca="1" ref="C13" ca="1">IF(A13="","",IF(INDIRECT("現場閉所取得計画表・実施状況報告書!R"&amp;B13+1&amp;"C"&amp;2+WEEKDAY(A13,1),FALSE)=0,"",INDIRECT("現場閉所取得計画表・実施状況報告書!R"&amp;B13+1&amp;"C"&amp;2+WEEKDAY(A13,1),FALSE)))</f>
        <v/>
      </c>
      <c r="D13" t="str" cm="1">
        <f t="array" aca="1" ref="D13" ca="1">IF(A13="","",IF(INDIRECT("現場閉所取得計画表・実施状況報告書!R"&amp;B13+2&amp;"C"&amp;2+WEEKDAY(A13,1),FALSE)=0,"",INDIRECT("現場閉所取得計画表・実施状況報告書!R"&amp;B13+2&amp;"C"&amp;2+WEEKDAY(A13,1),FALSE)))</f>
        <v/>
      </c>
      <c r="E13" t="str">
        <f t="shared" si="4"/>
        <v>土日</v>
      </c>
      <c r="F13" t="str">
        <f t="shared" ca="1" si="0"/>
        <v/>
      </c>
      <c r="G13">
        <f t="shared" si="10"/>
        <v>4</v>
      </c>
      <c r="H13" t="str">
        <f>IF(A13="","",IF(COUNTIF($G$2:G12,G13)&gt;0,"",MAX($H$2:H12)+1))</f>
        <v/>
      </c>
      <c r="I13" t="str">
        <f>IF(H13="","",IF(COUNTIF($P$1:P12,P13)&gt;0,B13+3,B13))</f>
        <v/>
      </c>
      <c r="J13" t="str">
        <f t="shared" si="11"/>
        <v/>
      </c>
      <c r="K13" t="str">
        <f t="shared" ca="1" si="6"/>
        <v>休</v>
      </c>
      <c r="L13" t="str">
        <f t="shared" si="1"/>
        <v/>
      </c>
      <c r="M13" t="str">
        <f t="shared" si="2"/>
        <v/>
      </c>
      <c r="N13" t="str">
        <f t="shared" si="7"/>
        <v/>
      </c>
      <c r="O13" t="str">
        <f t="shared" si="8"/>
        <v/>
      </c>
      <c r="P13" t="str">
        <f t="shared" si="9"/>
        <v/>
      </c>
    </row>
    <row r="14" spans="1:16">
      <c r="A14" s="28">
        <f>IF(A13="","",IF(A13+1&gt;現場閉所取得計画表・実施状況報告書!$J$7,"",A13+1))</f>
        <v>46124</v>
      </c>
      <c r="B14">
        <f t="shared" ca="1" si="3"/>
        <v>14</v>
      </c>
      <c r="C14" t="str" cm="1">
        <f t="array" aca="1" ref="C14" ca="1">IF(A14="","",IF(INDIRECT("現場閉所取得計画表・実施状況報告書!R"&amp;B14+1&amp;"C"&amp;2+WEEKDAY(A14,1),FALSE)=0,"",INDIRECT("現場閉所取得計画表・実施状況報告書!R"&amp;B14+1&amp;"C"&amp;2+WEEKDAY(A14,1),FALSE)))</f>
        <v/>
      </c>
      <c r="D14" t="str" cm="1">
        <f t="array" aca="1" ref="D14" ca="1">IF(A14="","",IF(INDIRECT("現場閉所取得計画表・実施状況報告書!R"&amp;B14+2&amp;"C"&amp;2+WEEKDAY(A14,1),FALSE)=0,"",INDIRECT("現場閉所取得計画表・実施状況報告書!R"&amp;B14+2&amp;"C"&amp;2+WEEKDAY(A14,1),FALSE)))</f>
        <v/>
      </c>
      <c r="E14" t="str">
        <f t="shared" si="4"/>
        <v>土日</v>
      </c>
      <c r="F14" t="str">
        <f t="shared" ca="1" si="0"/>
        <v/>
      </c>
      <c r="G14">
        <f t="shared" si="10"/>
        <v>4</v>
      </c>
      <c r="H14" t="str">
        <f>IF(A14="","",IF(COUNTIF($G$2:G13,G14)&gt;0,"",MAX($H$2:H13)+1))</f>
        <v/>
      </c>
      <c r="I14" t="str">
        <f>IF(H14="","",IF(COUNTIF($P$1:P13,P14)&gt;0,B14+3,B14))</f>
        <v/>
      </c>
      <c r="J14" t="str">
        <f t="shared" si="11"/>
        <v/>
      </c>
      <c r="K14" t="str">
        <f t="shared" ca="1" si="6"/>
        <v>休</v>
      </c>
      <c r="L14" t="str">
        <f t="shared" si="1"/>
        <v/>
      </c>
      <c r="M14" t="str">
        <f t="shared" si="2"/>
        <v/>
      </c>
      <c r="N14" t="str">
        <f t="shared" si="7"/>
        <v/>
      </c>
      <c r="O14" t="str">
        <f t="shared" si="8"/>
        <v/>
      </c>
      <c r="P14" t="str">
        <f t="shared" si="9"/>
        <v/>
      </c>
    </row>
    <row r="15" spans="1:16">
      <c r="A15" s="28">
        <f>IF(A14="","",IF(A14+1&gt;現場閉所取得計画表・実施状況報告書!$J$7,"",A14+1))</f>
        <v>46125</v>
      </c>
      <c r="B15">
        <f t="shared" ca="1" si="3"/>
        <v>17</v>
      </c>
      <c r="C15" t="str" cm="1">
        <f t="array" aca="1" ref="C15" ca="1">IF(A15="","",IF(INDIRECT("現場閉所取得計画表・実施状況報告書!R"&amp;B15+1&amp;"C"&amp;2+WEEKDAY(A15,1),FALSE)=0,"",INDIRECT("現場閉所取得計画表・実施状況報告書!R"&amp;B15+1&amp;"C"&amp;2+WEEKDAY(A15,1),FALSE)))</f>
        <v/>
      </c>
      <c r="D15" t="str" cm="1">
        <f t="array" aca="1" ref="D15" ca="1">IF(A15="","",IF(INDIRECT("現場閉所取得計画表・実施状況報告書!R"&amp;B15+2&amp;"C"&amp;2+WEEKDAY(A15,1),FALSE)=0,"",INDIRECT("現場閉所取得計画表・実施状況報告書!R"&amp;B15+2&amp;"C"&amp;2+WEEKDAY(A15,1),FALSE)))</f>
        <v/>
      </c>
      <c r="E15" t="str">
        <f t="shared" si="4"/>
        <v/>
      </c>
      <c r="F15" t="str">
        <f t="shared" ca="1" si="0"/>
        <v/>
      </c>
      <c r="G15">
        <f t="shared" si="10"/>
        <v>4</v>
      </c>
      <c r="H15" t="str">
        <f>IF(A15="","",IF(COUNTIF($G$2:G14,G15)&gt;0,"",MAX($H$2:H14)+1))</f>
        <v/>
      </c>
      <c r="I15" t="str">
        <f>IF(H15="","",IF(COUNTIF($P$1:P14,P15)&gt;0,B15+3,B15))</f>
        <v/>
      </c>
      <c r="J15" t="str">
        <f t="shared" si="11"/>
        <v/>
      </c>
      <c r="K15" t="str">
        <f t="shared" si="6"/>
        <v/>
      </c>
      <c r="L15" t="str">
        <f t="shared" si="1"/>
        <v/>
      </c>
      <c r="M15" t="str">
        <f t="shared" si="2"/>
        <v/>
      </c>
      <c r="N15" t="str">
        <f t="shared" si="7"/>
        <v/>
      </c>
      <c r="O15" t="str">
        <f t="shared" si="8"/>
        <v/>
      </c>
      <c r="P15" t="str">
        <f t="shared" si="9"/>
        <v/>
      </c>
    </row>
    <row r="16" spans="1:16">
      <c r="A16" s="28">
        <f>IF(A15="","",IF(A15+1&gt;現場閉所取得計画表・実施状況報告書!$J$7,"",A15+1))</f>
        <v>46126</v>
      </c>
      <c r="B16">
        <f t="shared" ca="1" si="3"/>
        <v>17</v>
      </c>
      <c r="C16" t="str" cm="1">
        <f t="array" aca="1" ref="C16" ca="1">IF(A16="","",IF(INDIRECT("現場閉所取得計画表・実施状況報告書!R"&amp;B16+1&amp;"C"&amp;2+WEEKDAY(A16,1),FALSE)=0,"",INDIRECT("現場閉所取得計画表・実施状況報告書!R"&amp;B16+1&amp;"C"&amp;2+WEEKDAY(A16,1),FALSE)))</f>
        <v/>
      </c>
      <c r="D16" t="str" cm="1">
        <f t="array" aca="1" ref="D16" ca="1">IF(A16="","",IF(INDIRECT("現場閉所取得計画表・実施状況報告書!R"&amp;B16+2&amp;"C"&amp;2+WEEKDAY(A16,1),FALSE)=0,"",INDIRECT("現場閉所取得計画表・実施状況報告書!R"&amp;B16+2&amp;"C"&amp;2+WEEKDAY(A16,1),FALSE)))</f>
        <v/>
      </c>
      <c r="E16" t="str">
        <f t="shared" si="4"/>
        <v/>
      </c>
      <c r="F16" t="str">
        <f t="shared" ca="1" si="0"/>
        <v/>
      </c>
      <c r="G16">
        <f t="shared" si="10"/>
        <v>4</v>
      </c>
      <c r="H16" t="str">
        <f>IF(A16="","",IF(COUNTIF($G$2:G15,G16)&gt;0,"",MAX($H$2:H15)+1))</f>
        <v/>
      </c>
      <c r="I16" t="str">
        <f>IF(H16="","",IF(COUNTIF($P$1:P15,P16)&gt;0,B16+3,B16))</f>
        <v/>
      </c>
      <c r="J16" t="str">
        <f t="shared" si="11"/>
        <v/>
      </c>
      <c r="K16" t="str">
        <f t="shared" si="6"/>
        <v/>
      </c>
      <c r="L16" t="str">
        <f t="shared" si="1"/>
        <v/>
      </c>
      <c r="M16" t="str">
        <f t="shared" si="2"/>
        <v/>
      </c>
      <c r="N16" t="str">
        <f t="shared" si="7"/>
        <v/>
      </c>
      <c r="O16" t="str">
        <f t="shared" si="8"/>
        <v/>
      </c>
      <c r="P16" t="str">
        <f t="shared" si="9"/>
        <v/>
      </c>
    </row>
    <row r="17" spans="1:16">
      <c r="A17" s="28">
        <f>IF(A16="","",IF(A16+1&gt;現場閉所取得計画表・実施状況報告書!$J$7,"",A16+1))</f>
        <v>46127</v>
      </c>
      <c r="B17">
        <f t="shared" ca="1" si="3"/>
        <v>17</v>
      </c>
      <c r="C17" t="str" cm="1">
        <f t="array" aca="1" ref="C17" ca="1">IF(A17="","",IF(INDIRECT("現場閉所取得計画表・実施状況報告書!R"&amp;B17+1&amp;"C"&amp;2+WEEKDAY(A17,1),FALSE)=0,"",INDIRECT("現場閉所取得計画表・実施状況報告書!R"&amp;B17+1&amp;"C"&amp;2+WEEKDAY(A17,1),FALSE)))</f>
        <v/>
      </c>
      <c r="D17" t="str" cm="1">
        <f t="array" aca="1" ref="D17" ca="1">IF(A17="","",IF(INDIRECT("現場閉所取得計画表・実施状況報告書!R"&amp;B17+2&amp;"C"&amp;2+WEEKDAY(A17,1),FALSE)=0,"",INDIRECT("現場閉所取得計画表・実施状況報告書!R"&amp;B17+2&amp;"C"&amp;2+WEEKDAY(A17,1),FALSE)))</f>
        <v/>
      </c>
      <c r="E17" t="str">
        <f t="shared" si="4"/>
        <v/>
      </c>
      <c r="F17" t="str">
        <f t="shared" ca="1" si="0"/>
        <v/>
      </c>
      <c r="G17">
        <f t="shared" si="10"/>
        <v>4</v>
      </c>
      <c r="H17" t="str">
        <f>IF(A17="","",IF(COUNTIF($G$2:G16,G17)&gt;0,"",MAX($H$2:H16)+1))</f>
        <v/>
      </c>
      <c r="I17" t="str">
        <f>IF(H17="","",IF(COUNTIF($P$1:P16,P17)&gt;0,B17+3,B17))</f>
        <v/>
      </c>
      <c r="J17" t="str">
        <f t="shared" si="11"/>
        <v/>
      </c>
      <c r="K17" t="str">
        <f t="shared" si="6"/>
        <v/>
      </c>
      <c r="L17" t="str">
        <f t="shared" si="1"/>
        <v/>
      </c>
      <c r="M17" t="str">
        <f t="shared" si="2"/>
        <v/>
      </c>
      <c r="N17" t="str">
        <f t="shared" si="7"/>
        <v/>
      </c>
      <c r="O17" t="str">
        <f t="shared" si="8"/>
        <v/>
      </c>
      <c r="P17" t="str">
        <f t="shared" si="9"/>
        <v/>
      </c>
    </row>
    <row r="18" spans="1:16">
      <c r="A18" s="28">
        <f>IF(A17="","",IF(A17+1&gt;現場閉所取得計画表・実施状況報告書!$J$7,"",A17+1))</f>
        <v>46128</v>
      </c>
      <c r="B18">
        <f t="shared" ca="1" si="3"/>
        <v>17</v>
      </c>
      <c r="C18" t="str" cm="1">
        <f t="array" aca="1" ref="C18" ca="1">IF(A18="","",IF(INDIRECT("現場閉所取得計画表・実施状況報告書!R"&amp;B18+1&amp;"C"&amp;2+WEEKDAY(A18,1),FALSE)=0,"",INDIRECT("現場閉所取得計画表・実施状況報告書!R"&amp;B18+1&amp;"C"&amp;2+WEEKDAY(A18,1),FALSE)))</f>
        <v/>
      </c>
      <c r="D18" t="str" cm="1">
        <f t="array" aca="1" ref="D18" ca="1">IF(A18="","",IF(INDIRECT("現場閉所取得計画表・実施状況報告書!R"&amp;B18+2&amp;"C"&amp;2+WEEKDAY(A18,1),FALSE)=0,"",INDIRECT("現場閉所取得計画表・実施状況報告書!R"&amp;B18+2&amp;"C"&amp;2+WEEKDAY(A18,1),FALSE)))</f>
        <v/>
      </c>
      <c r="E18" t="str">
        <f t="shared" si="4"/>
        <v/>
      </c>
      <c r="F18" t="str">
        <f t="shared" ca="1" si="0"/>
        <v/>
      </c>
      <c r="G18">
        <f t="shared" si="10"/>
        <v>4</v>
      </c>
      <c r="H18" t="str">
        <f>IF(A18="","",IF(COUNTIF($G$2:G17,G18)&gt;0,"",MAX($H$2:H17)+1))</f>
        <v/>
      </c>
      <c r="I18" t="str">
        <f>IF(H18="","",IF(COUNTIF($P$1:P17,P18)&gt;0,B18+3,B18))</f>
        <v/>
      </c>
      <c r="J18" t="str">
        <f t="shared" si="11"/>
        <v/>
      </c>
      <c r="K18" t="str">
        <f t="shared" si="6"/>
        <v/>
      </c>
      <c r="L18" t="str">
        <f t="shared" si="1"/>
        <v/>
      </c>
      <c r="M18" t="str">
        <f t="shared" si="2"/>
        <v/>
      </c>
      <c r="N18" t="str">
        <f t="shared" si="7"/>
        <v/>
      </c>
      <c r="O18" t="str">
        <f t="shared" si="8"/>
        <v/>
      </c>
      <c r="P18" t="str">
        <f t="shared" si="9"/>
        <v/>
      </c>
    </row>
    <row r="19" spans="1:16">
      <c r="A19" s="28">
        <f>IF(A18="","",IF(A18+1&gt;現場閉所取得計画表・実施状況報告書!$J$7,"",A18+1))</f>
        <v>46129</v>
      </c>
      <c r="B19">
        <f t="shared" ca="1" si="3"/>
        <v>17</v>
      </c>
      <c r="C19" t="str" cm="1">
        <f t="array" aca="1" ref="C19" ca="1">IF(A19="","",IF(INDIRECT("現場閉所取得計画表・実施状況報告書!R"&amp;B19+1&amp;"C"&amp;2+WEEKDAY(A19,1),FALSE)=0,"",INDIRECT("現場閉所取得計画表・実施状況報告書!R"&amp;B19+1&amp;"C"&amp;2+WEEKDAY(A19,1),FALSE)))</f>
        <v/>
      </c>
      <c r="D19" t="str" cm="1">
        <f t="array" aca="1" ref="D19" ca="1">IF(A19="","",IF(INDIRECT("現場閉所取得計画表・実施状況報告書!R"&amp;B19+2&amp;"C"&amp;2+WEEKDAY(A19,1),FALSE)=0,"",INDIRECT("現場閉所取得計画表・実施状況報告書!R"&amp;B19+2&amp;"C"&amp;2+WEEKDAY(A19,1),FALSE)))</f>
        <v/>
      </c>
      <c r="E19" t="str">
        <f t="shared" si="4"/>
        <v/>
      </c>
      <c r="F19" t="str">
        <f t="shared" ca="1" si="0"/>
        <v/>
      </c>
      <c r="G19">
        <f t="shared" si="10"/>
        <v>4</v>
      </c>
      <c r="H19" t="str">
        <f>IF(A19="","",IF(COUNTIF($G$2:G18,G19)&gt;0,"",MAX($H$2:H18)+1))</f>
        <v/>
      </c>
      <c r="I19" t="str">
        <f>IF(H19="","",IF(COUNTIF($P$1:P18,P19)&gt;0,B19+3,B19))</f>
        <v/>
      </c>
      <c r="J19" t="str">
        <f t="shared" si="11"/>
        <v/>
      </c>
      <c r="K19" t="str">
        <f t="shared" si="6"/>
        <v/>
      </c>
      <c r="L19" t="str">
        <f t="shared" si="1"/>
        <v/>
      </c>
      <c r="M19" t="str">
        <f t="shared" si="2"/>
        <v/>
      </c>
      <c r="N19" t="str">
        <f t="shared" si="7"/>
        <v/>
      </c>
      <c r="O19" t="str">
        <f t="shared" si="8"/>
        <v/>
      </c>
      <c r="P19" t="str">
        <f t="shared" si="9"/>
        <v/>
      </c>
    </row>
    <row r="20" spans="1:16">
      <c r="A20" s="28">
        <f>IF(A19="","",IF(A19+1&gt;現場閉所取得計画表・実施状況報告書!$J$7,"",A19+1))</f>
        <v>46130</v>
      </c>
      <c r="B20">
        <f t="shared" ca="1" si="3"/>
        <v>17</v>
      </c>
      <c r="C20" t="str" cm="1">
        <f t="array" aca="1" ref="C20" ca="1">IF(A20="","",IF(INDIRECT("現場閉所取得計画表・実施状況報告書!R"&amp;B20+1&amp;"C"&amp;2+WEEKDAY(A20,1),FALSE)=0,"",INDIRECT("現場閉所取得計画表・実施状況報告書!R"&amp;B20+1&amp;"C"&amp;2+WEEKDAY(A20,1),FALSE)))</f>
        <v/>
      </c>
      <c r="D20" t="str" cm="1">
        <f t="array" aca="1" ref="D20" ca="1">IF(A20="","",IF(INDIRECT("現場閉所取得計画表・実施状況報告書!R"&amp;B20+2&amp;"C"&amp;2+WEEKDAY(A20,1),FALSE)=0,"",INDIRECT("現場閉所取得計画表・実施状況報告書!R"&amp;B20+2&amp;"C"&amp;2+WEEKDAY(A20,1),FALSE)))</f>
        <v/>
      </c>
      <c r="E20" t="str">
        <f t="shared" si="4"/>
        <v>土日</v>
      </c>
      <c r="F20" t="str">
        <f t="shared" ca="1" si="0"/>
        <v/>
      </c>
      <c r="G20">
        <f t="shared" si="10"/>
        <v>4</v>
      </c>
      <c r="H20" t="str">
        <f>IF(A20="","",IF(COUNTIF($G$2:G19,G20)&gt;0,"",MAX($H$2:H19)+1))</f>
        <v/>
      </c>
      <c r="I20" t="str">
        <f>IF(H20="","",IF(COUNTIF($P$1:P19,P20)&gt;0,B20+3,B20))</f>
        <v/>
      </c>
      <c r="J20" t="str">
        <f t="shared" si="11"/>
        <v/>
      </c>
      <c r="K20" t="str">
        <f t="shared" ca="1" si="6"/>
        <v>休</v>
      </c>
      <c r="L20" t="str">
        <f t="shared" si="1"/>
        <v/>
      </c>
      <c r="M20" t="str">
        <f t="shared" si="2"/>
        <v/>
      </c>
      <c r="N20" t="str">
        <f t="shared" si="7"/>
        <v/>
      </c>
      <c r="O20" t="str">
        <f t="shared" si="8"/>
        <v/>
      </c>
      <c r="P20" t="str">
        <f t="shared" si="9"/>
        <v/>
      </c>
    </row>
    <row r="21" spans="1:16">
      <c r="A21" s="28">
        <f>IF(A20="","",IF(A20+1&gt;現場閉所取得計画表・実施状況報告書!$J$7,"",A20+1))</f>
        <v>46131</v>
      </c>
      <c r="B21">
        <f t="shared" ca="1" si="3"/>
        <v>17</v>
      </c>
      <c r="C21" t="str" cm="1">
        <f t="array" aca="1" ref="C21" ca="1">IF(A21="","",IF(INDIRECT("現場閉所取得計画表・実施状況報告書!R"&amp;B21+1&amp;"C"&amp;2+WEEKDAY(A21,1),FALSE)=0,"",INDIRECT("現場閉所取得計画表・実施状況報告書!R"&amp;B21+1&amp;"C"&amp;2+WEEKDAY(A21,1),FALSE)))</f>
        <v/>
      </c>
      <c r="D21" t="str" cm="1">
        <f t="array" aca="1" ref="D21" ca="1">IF(A21="","",IF(INDIRECT("現場閉所取得計画表・実施状況報告書!R"&amp;B21+2&amp;"C"&amp;2+WEEKDAY(A21,1),FALSE)=0,"",INDIRECT("現場閉所取得計画表・実施状況報告書!R"&amp;B21+2&amp;"C"&amp;2+WEEKDAY(A21,1),FALSE)))</f>
        <v/>
      </c>
      <c r="E21" t="str">
        <f t="shared" si="4"/>
        <v>土日</v>
      </c>
      <c r="F21" t="str">
        <f t="shared" ca="1" si="0"/>
        <v/>
      </c>
      <c r="G21">
        <f t="shared" si="10"/>
        <v>4</v>
      </c>
      <c r="H21" t="str">
        <f>IF(A21="","",IF(COUNTIF($G$2:G20,G21)&gt;0,"",MAX($H$2:H20)+1))</f>
        <v/>
      </c>
      <c r="I21" t="str">
        <f>IF(H21="","",IF(COUNTIF($P$1:P20,P21)&gt;0,B21+3,B21))</f>
        <v/>
      </c>
      <c r="J21" t="str">
        <f t="shared" si="11"/>
        <v/>
      </c>
      <c r="K21" t="str">
        <f t="shared" ca="1" si="6"/>
        <v>休</v>
      </c>
      <c r="L21" t="str">
        <f t="shared" si="1"/>
        <v/>
      </c>
      <c r="M21" t="str">
        <f t="shared" si="2"/>
        <v/>
      </c>
      <c r="N21" t="str">
        <f t="shared" si="7"/>
        <v/>
      </c>
      <c r="O21" t="str">
        <f t="shared" si="8"/>
        <v/>
      </c>
      <c r="P21" t="str">
        <f t="shared" si="9"/>
        <v/>
      </c>
    </row>
    <row r="22" spans="1:16">
      <c r="A22" s="28">
        <f>IF(A21="","",IF(A21+1&gt;現場閉所取得計画表・実施状況報告書!$J$7,"",A21+1))</f>
        <v>46132</v>
      </c>
      <c r="B22">
        <f t="shared" ca="1" si="3"/>
        <v>20</v>
      </c>
      <c r="C22" t="str" cm="1">
        <f t="array" aca="1" ref="C22" ca="1">IF(A22="","",IF(INDIRECT("現場閉所取得計画表・実施状況報告書!R"&amp;B22+1&amp;"C"&amp;2+WEEKDAY(A22,1),FALSE)=0,"",INDIRECT("現場閉所取得計画表・実施状況報告書!R"&amp;B22+1&amp;"C"&amp;2+WEEKDAY(A22,1),FALSE)))</f>
        <v/>
      </c>
      <c r="D22" t="str" cm="1">
        <f t="array" aca="1" ref="D22" ca="1">IF(A22="","",IF(INDIRECT("現場閉所取得計画表・実施状況報告書!R"&amp;B22+2&amp;"C"&amp;2+WEEKDAY(A22,1),FALSE)=0,"",INDIRECT("現場閉所取得計画表・実施状況報告書!R"&amp;B22+2&amp;"C"&amp;2+WEEKDAY(A22,1),FALSE)))</f>
        <v/>
      </c>
      <c r="E22" t="str">
        <f t="shared" si="4"/>
        <v/>
      </c>
      <c r="F22" t="str">
        <f t="shared" ca="1" si="0"/>
        <v/>
      </c>
      <c r="G22">
        <f t="shared" si="10"/>
        <v>4</v>
      </c>
      <c r="H22" t="str">
        <f>IF(A22="","",IF(COUNTIF($G$2:G21,G22)&gt;0,"",MAX($H$2:H21)+1))</f>
        <v/>
      </c>
      <c r="I22" t="str">
        <f>IF(H22="","",IF(COUNTIF($P$1:P21,P22)&gt;0,B22+3,B22))</f>
        <v/>
      </c>
      <c r="J22" t="str">
        <f t="shared" si="11"/>
        <v/>
      </c>
      <c r="K22" t="str">
        <f t="shared" si="6"/>
        <v/>
      </c>
      <c r="L22" t="str">
        <f t="shared" si="1"/>
        <v/>
      </c>
      <c r="M22" t="str">
        <f t="shared" si="2"/>
        <v/>
      </c>
      <c r="N22" t="str">
        <f t="shared" si="7"/>
        <v/>
      </c>
      <c r="O22" t="str">
        <f t="shared" si="8"/>
        <v/>
      </c>
      <c r="P22" t="str">
        <f t="shared" si="9"/>
        <v/>
      </c>
    </row>
    <row r="23" spans="1:16">
      <c r="A23" s="28">
        <f>IF(A22="","",IF(A22+1&gt;現場閉所取得計画表・実施状況報告書!$J$7,"",A22+1))</f>
        <v>46133</v>
      </c>
      <c r="B23">
        <f t="shared" ca="1" si="3"/>
        <v>20</v>
      </c>
      <c r="C23" t="str" cm="1">
        <f t="array" aca="1" ref="C23" ca="1">IF(A23="","",IF(INDIRECT("現場閉所取得計画表・実施状況報告書!R"&amp;B23+1&amp;"C"&amp;2+WEEKDAY(A23,1),FALSE)=0,"",INDIRECT("現場閉所取得計画表・実施状況報告書!R"&amp;B23+1&amp;"C"&amp;2+WEEKDAY(A23,1),FALSE)))</f>
        <v/>
      </c>
      <c r="D23" t="str" cm="1">
        <f t="array" aca="1" ref="D23" ca="1">IF(A23="","",IF(INDIRECT("現場閉所取得計画表・実施状況報告書!R"&amp;B23+2&amp;"C"&amp;2+WEEKDAY(A23,1),FALSE)=0,"",INDIRECT("現場閉所取得計画表・実施状況報告書!R"&amp;B23+2&amp;"C"&amp;2+WEEKDAY(A23,1),FALSE)))</f>
        <v/>
      </c>
      <c r="E23" t="str">
        <f t="shared" si="4"/>
        <v/>
      </c>
      <c r="F23" t="str">
        <f t="shared" ca="1" si="0"/>
        <v/>
      </c>
      <c r="G23">
        <f t="shared" si="10"/>
        <v>4</v>
      </c>
      <c r="H23" t="str">
        <f>IF(A23="","",IF(COUNTIF($G$2:G22,G23)&gt;0,"",MAX($H$2:H22)+1))</f>
        <v/>
      </c>
      <c r="I23" t="str">
        <f>IF(H23="","",IF(COUNTIF($P$1:P22,P23)&gt;0,B23+3,B23))</f>
        <v/>
      </c>
      <c r="J23" t="str">
        <f t="shared" si="11"/>
        <v/>
      </c>
      <c r="K23" t="str">
        <f t="shared" si="6"/>
        <v/>
      </c>
      <c r="L23" t="str">
        <f t="shared" si="1"/>
        <v/>
      </c>
      <c r="M23" t="str">
        <f t="shared" si="2"/>
        <v/>
      </c>
      <c r="N23" t="str">
        <f t="shared" si="7"/>
        <v/>
      </c>
      <c r="O23" t="str">
        <f t="shared" si="8"/>
        <v/>
      </c>
      <c r="P23" t="str">
        <f t="shared" si="9"/>
        <v/>
      </c>
    </row>
    <row r="24" spans="1:16">
      <c r="A24" s="28">
        <f>IF(A23="","",IF(A23+1&gt;現場閉所取得計画表・実施状況報告書!$J$7,"",A23+1))</f>
        <v>46134</v>
      </c>
      <c r="B24">
        <f t="shared" ca="1" si="3"/>
        <v>20</v>
      </c>
      <c r="C24" t="str" cm="1">
        <f t="array" aca="1" ref="C24" ca="1">IF(A24="","",IF(INDIRECT("現場閉所取得計画表・実施状況報告書!R"&amp;B24+1&amp;"C"&amp;2+WEEKDAY(A24,1),FALSE)=0,"",INDIRECT("現場閉所取得計画表・実施状況報告書!R"&amp;B24+1&amp;"C"&amp;2+WEEKDAY(A24,1),FALSE)))</f>
        <v/>
      </c>
      <c r="D24" t="str" cm="1">
        <f t="array" aca="1" ref="D24" ca="1">IF(A24="","",IF(INDIRECT("現場閉所取得計画表・実施状況報告書!R"&amp;B24+2&amp;"C"&amp;2+WEEKDAY(A24,1),FALSE)=0,"",INDIRECT("現場閉所取得計画表・実施状況報告書!R"&amp;B24+2&amp;"C"&amp;2+WEEKDAY(A24,1),FALSE)))</f>
        <v/>
      </c>
      <c r="E24" t="str">
        <f t="shared" si="4"/>
        <v/>
      </c>
      <c r="F24" t="str">
        <f t="shared" ca="1" si="0"/>
        <v/>
      </c>
      <c r="G24">
        <f t="shared" si="10"/>
        <v>4</v>
      </c>
      <c r="H24" t="str">
        <f>IF(A24="","",IF(COUNTIF($G$2:G23,G24)&gt;0,"",MAX($H$2:H23)+1))</f>
        <v/>
      </c>
      <c r="I24" t="str">
        <f>IF(H24="","",IF(COUNTIF($P$1:P23,P24)&gt;0,B24+3,B24))</f>
        <v/>
      </c>
      <c r="J24" t="str">
        <f t="shared" si="11"/>
        <v/>
      </c>
      <c r="K24" t="str">
        <f t="shared" si="6"/>
        <v/>
      </c>
      <c r="L24" t="str">
        <f t="shared" si="1"/>
        <v/>
      </c>
      <c r="M24" t="str">
        <f t="shared" si="2"/>
        <v/>
      </c>
      <c r="N24" t="str">
        <f t="shared" si="7"/>
        <v/>
      </c>
      <c r="O24" t="str">
        <f t="shared" si="8"/>
        <v/>
      </c>
      <c r="P24" t="str">
        <f t="shared" si="9"/>
        <v/>
      </c>
    </row>
    <row r="25" spans="1:16">
      <c r="A25" s="28">
        <f>IF(A24="","",IF(A24+1&gt;現場閉所取得計画表・実施状況報告書!$J$7,"",A24+1))</f>
        <v>46135</v>
      </c>
      <c r="B25">
        <f t="shared" ca="1" si="3"/>
        <v>20</v>
      </c>
      <c r="C25" t="str" cm="1">
        <f t="array" aca="1" ref="C25" ca="1">IF(A25="","",IF(INDIRECT("現場閉所取得計画表・実施状況報告書!R"&amp;B25+1&amp;"C"&amp;2+WEEKDAY(A25,1),FALSE)=0,"",INDIRECT("現場閉所取得計画表・実施状況報告書!R"&amp;B25+1&amp;"C"&amp;2+WEEKDAY(A25,1),FALSE)))</f>
        <v/>
      </c>
      <c r="D25" t="str" cm="1">
        <f t="array" aca="1" ref="D25" ca="1">IF(A25="","",IF(INDIRECT("現場閉所取得計画表・実施状況報告書!R"&amp;B25+2&amp;"C"&amp;2+WEEKDAY(A25,1),FALSE)=0,"",INDIRECT("現場閉所取得計画表・実施状況報告書!R"&amp;B25+2&amp;"C"&amp;2+WEEKDAY(A25,1),FALSE)))</f>
        <v/>
      </c>
      <c r="E25" t="str">
        <f t="shared" si="4"/>
        <v/>
      </c>
      <c r="F25" t="str">
        <f t="shared" ca="1" si="0"/>
        <v/>
      </c>
      <c r="G25">
        <f t="shared" si="10"/>
        <v>4</v>
      </c>
      <c r="H25" t="str">
        <f>IF(A25="","",IF(COUNTIF($G$2:G24,G25)&gt;0,"",MAX($H$2:H24)+1))</f>
        <v/>
      </c>
      <c r="I25" t="str">
        <f>IF(H25="","",IF(COUNTIF($P$1:P24,P25)&gt;0,B25+3,B25))</f>
        <v/>
      </c>
      <c r="J25" t="str">
        <f t="shared" si="11"/>
        <v/>
      </c>
      <c r="K25" t="str">
        <f t="shared" si="6"/>
        <v/>
      </c>
      <c r="L25" t="str">
        <f t="shared" si="1"/>
        <v/>
      </c>
      <c r="M25" t="str">
        <f t="shared" si="2"/>
        <v/>
      </c>
      <c r="N25" t="str">
        <f t="shared" si="7"/>
        <v/>
      </c>
      <c r="O25" t="str">
        <f t="shared" si="8"/>
        <v/>
      </c>
      <c r="P25" t="str">
        <f t="shared" si="9"/>
        <v/>
      </c>
    </row>
    <row r="26" spans="1:16">
      <c r="A26" s="28">
        <f>IF(A25="","",IF(A25+1&gt;現場閉所取得計画表・実施状況報告書!$J$7,"",A25+1))</f>
        <v>46136</v>
      </c>
      <c r="B26">
        <f t="shared" ca="1" si="3"/>
        <v>20</v>
      </c>
      <c r="C26" t="str" cm="1">
        <f t="array" aca="1" ref="C26" ca="1">IF(A26="","",IF(INDIRECT("現場閉所取得計画表・実施状況報告書!R"&amp;B26+1&amp;"C"&amp;2+WEEKDAY(A26,1),FALSE)=0,"",INDIRECT("現場閉所取得計画表・実施状況報告書!R"&amp;B26+1&amp;"C"&amp;2+WEEKDAY(A26,1),FALSE)))</f>
        <v/>
      </c>
      <c r="D26" t="str" cm="1">
        <f t="array" aca="1" ref="D26" ca="1">IF(A26="","",IF(INDIRECT("現場閉所取得計画表・実施状況報告書!R"&amp;B26+2&amp;"C"&amp;2+WEEKDAY(A26,1),FALSE)=0,"",INDIRECT("現場閉所取得計画表・実施状況報告書!R"&amp;B26+2&amp;"C"&amp;2+WEEKDAY(A26,1),FALSE)))</f>
        <v/>
      </c>
      <c r="E26" t="str">
        <f t="shared" si="4"/>
        <v/>
      </c>
      <c r="F26" t="str">
        <f t="shared" ca="1" si="0"/>
        <v/>
      </c>
      <c r="G26">
        <f t="shared" si="10"/>
        <v>4</v>
      </c>
      <c r="H26" t="str">
        <f>IF(A26="","",IF(COUNTIF($G$2:G25,G26)&gt;0,"",MAX($H$2:H25)+1))</f>
        <v/>
      </c>
      <c r="I26" t="str">
        <f>IF(H26="","",IF(COUNTIF($P$1:P25,P26)&gt;0,B26+3,B26))</f>
        <v/>
      </c>
      <c r="J26" t="str">
        <f t="shared" si="11"/>
        <v/>
      </c>
      <c r="K26" t="str">
        <f t="shared" si="6"/>
        <v/>
      </c>
      <c r="L26" t="str">
        <f t="shared" si="1"/>
        <v/>
      </c>
      <c r="M26" t="str">
        <f t="shared" si="2"/>
        <v/>
      </c>
      <c r="N26" t="str">
        <f t="shared" si="7"/>
        <v/>
      </c>
      <c r="O26" t="str">
        <f t="shared" si="8"/>
        <v/>
      </c>
      <c r="P26" t="str">
        <f t="shared" si="9"/>
        <v/>
      </c>
    </row>
    <row r="27" spans="1:16">
      <c r="A27" s="28">
        <f>IF(A26="","",IF(A26+1&gt;現場閉所取得計画表・実施状況報告書!$J$7,"",A26+1))</f>
        <v>46137</v>
      </c>
      <c r="B27">
        <f t="shared" ca="1" si="3"/>
        <v>20</v>
      </c>
      <c r="C27" t="str" cm="1">
        <f t="array" aca="1" ref="C27" ca="1">IF(A27="","",IF(INDIRECT("現場閉所取得計画表・実施状況報告書!R"&amp;B27+1&amp;"C"&amp;2+WEEKDAY(A27,1),FALSE)=0,"",INDIRECT("現場閉所取得計画表・実施状況報告書!R"&amp;B27+1&amp;"C"&amp;2+WEEKDAY(A27,1),FALSE)))</f>
        <v/>
      </c>
      <c r="D27" t="str" cm="1">
        <f t="array" aca="1" ref="D27" ca="1">IF(A27="","",IF(INDIRECT("現場閉所取得計画表・実施状況報告書!R"&amp;B27+2&amp;"C"&amp;2+WEEKDAY(A27,1),FALSE)=0,"",INDIRECT("現場閉所取得計画表・実施状況報告書!R"&amp;B27+2&amp;"C"&amp;2+WEEKDAY(A27,1),FALSE)))</f>
        <v/>
      </c>
      <c r="E27" t="str">
        <f t="shared" si="4"/>
        <v>土日</v>
      </c>
      <c r="F27" t="str">
        <f t="shared" ca="1" si="0"/>
        <v/>
      </c>
      <c r="G27">
        <f t="shared" si="10"/>
        <v>4</v>
      </c>
      <c r="H27" t="str">
        <f>IF(A27="","",IF(COUNTIF($G$2:G26,G27)&gt;0,"",MAX($H$2:H26)+1))</f>
        <v/>
      </c>
      <c r="I27" t="str">
        <f>IF(H27="","",IF(COUNTIF($P$1:P26,P27)&gt;0,B27+3,B27))</f>
        <v/>
      </c>
      <c r="J27" t="str">
        <f t="shared" si="11"/>
        <v/>
      </c>
      <c r="K27" t="str">
        <f t="shared" ca="1" si="6"/>
        <v>休</v>
      </c>
      <c r="L27" t="str">
        <f t="shared" si="1"/>
        <v/>
      </c>
      <c r="M27" t="str">
        <f t="shared" si="2"/>
        <v/>
      </c>
      <c r="N27" t="str">
        <f t="shared" si="7"/>
        <v/>
      </c>
      <c r="O27" t="str">
        <f t="shared" si="8"/>
        <v/>
      </c>
      <c r="P27" t="str">
        <f t="shared" si="9"/>
        <v/>
      </c>
    </row>
    <row r="28" spans="1:16">
      <c r="A28" s="28">
        <f>IF(A27="","",IF(A27+1&gt;現場閉所取得計画表・実施状況報告書!$J$7,"",A27+1))</f>
        <v>46138</v>
      </c>
      <c r="B28">
        <f t="shared" ca="1" si="3"/>
        <v>20</v>
      </c>
      <c r="C28" t="str" cm="1">
        <f t="array" aca="1" ref="C28" ca="1">IF(A28="","",IF(INDIRECT("現場閉所取得計画表・実施状況報告書!R"&amp;B28+1&amp;"C"&amp;2+WEEKDAY(A28,1),FALSE)=0,"",INDIRECT("現場閉所取得計画表・実施状況報告書!R"&amp;B28+1&amp;"C"&amp;2+WEEKDAY(A28,1),FALSE)))</f>
        <v/>
      </c>
      <c r="D28" t="str" cm="1">
        <f t="array" aca="1" ref="D28" ca="1">IF(A28="","",IF(INDIRECT("現場閉所取得計画表・実施状況報告書!R"&amp;B28+2&amp;"C"&amp;2+WEEKDAY(A28,1),FALSE)=0,"",INDIRECT("現場閉所取得計画表・実施状況報告書!R"&amp;B28+2&amp;"C"&amp;2+WEEKDAY(A28,1),FALSE)))</f>
        <v/>
      </c>
      <c r="E28" t="str">
        <f t="shared" si="4"/>
        <v>土日</v>
      </c>
      <c r="F28" t="str">
        <f t="shared" ca="1" si="0"/>
        <v/>
      </c>
      <c r="G28">
        <f t="shared" si="10"/>
        <v>4</v>
      </c>
      <c r="H28" t="str">
        <f>IF(A28="","",IF(COUNTIF($G$2:G27,G28)&gt;0,"",MAX($H$2:H27)+1))</f>
        <v/>
      </c>
      <c r="I28" t="str">
        <f>IF(H28="","",IF(COUNTIF($P$1:P27,P28)&gt;0,B28+3,B28))</f>
        <v/>
      </c>
      <c r="J28" t="str">
        <f t="shared" si="11"/>
        <v/>
      </c>
      <c r="K28" t="str">
        <f t="shared" ca="1" si="6"/>
        <v>休</v>
      </c>
      <c r="L28" t="str">
        <f t="shared" si="1"/>
        <v/>
      </c>
      <c r="M28" t="str">
        <f t="shared" si="2"/>
        <v/>
      </c>
      <c r="N28" t="str">
        <f t="shared" si="7"/>
        <v/>
      </c>
      <c r="O28" t="str">
        <f t="shared" si="8"/>
        <v/>
      </c>
      <c r="P28" t="str">
        <f t="shared" si="9"/>
        <v/>
      </c>
    </row>
    <row r="29" spans="1:16">
      <c r="A29" s="28">
        <f>IF(A28="","",IF(A28+1&gt;現場閉所取得計画表・実施状況報告書!$J$7,"",A28+1))</f>
        <v>46139</v>
      </c>
      <c r="B29">
        <f t="shared" ca="1" si="3"/>
        <v>23</v>
      </c>
      <c r="C29" t="str" cm="1">
        <f t="array" aca="1" ref="C29" ca="1">IF(A29="","",IF(INDIRECT("現場閉所取得計画表・実施状況報告書!R"&amp;B29+1&amp;"C"&amp;2+WEEKDAY(A29,1),FALSE)=0,"",INDIRECT("現場閉所取得計画表・実施状況報告書!R"&amp;B29+1&amp;"C"&amp;2+WEEKDAY(A29,1),FALSE)))</f>
        <v/>
      </c>
      <c r="D29" t="str" cm="1">
        <f t="array" aca="1" ref="D29" ca="1">IF(A29="","",IF(INDIRECT("現場閉所取得計画表・実施状況報告書!R"&amp;B29+2&amp;"C"&amp;2+WEEKDAY(A29,1),FALSE)=0,"",INDIRECT("現場閉所取得計画表・実施状況報告書!R"&amp;B29+2&amp;"C"&amp;2+WEEKDAY(A29,1),FALSE)))</f>
        <v/>
      </c>
      <c r="E29" t="str">
        <f t="shared" si="4"/>
        <v/>
      </c>
      <c r="F29" t="str">
        <f t="shared" ca="1" si="0"/>
        <v/>
      </c>
      <c r="G29">
        <f t="shared" si="10"/>
        <v>4</v>
      </c>
      <c r="H29" t="str">
        <f>IF(A29="","",IF(COUNTIF($G$2:G28,G29)&gt;0,"",MAX($H$2:H28)+1))</f>
        <v/>
      </c>
      <c r="I29" t="str">
        <f>IF(H29="","",IF(COUNTIF($P$1:P28,P29)&gt;0,B29+3,B29))</f>
        <v/>
      </c>
      <c r="J29" t="str">
        <f t="shared" si="11"/>
        <v/>
      </c>
      <c r="K29" t="str">
        <f t="shared" si="6"/>
        <v/>
      </c>
      <c r="L29" t="str">
        <f t="shared" si="1"/>
        <v/>
      </c>
      <c r="M29" t="str">
        <f t="shared" si="2"/>
        <v/>
      </c>
      <c r="N29" t="str">
        <f t="shared" si="7"/>
        <v/>
      </c>
      <c r="O29" t="str">
        <f t="shared" si="8"/>
        <v/>
      </c>
      <c r="P29" t="str">
        <f t="shared" si="9"/>
        <v/>
      </c>
    </row>
    <row r="30" spans="1:16">
      <c r="A30" s="28">
        <f>IF(A29="","",IF(A29+1&gt;現場閉所取得計画表・実施状況報告書!$J$7,"",A29+1))</f>
        <v>46140</v>
      </c>
      <c r="B30">
        <f t="shared" ca="1" si="3"/>
        <v>23</v>
      </c>
      <c r="C30" t="str" cm="1">
        <f t="array" aca="1" ref="C30" ca="1">IF(A30="","",IF(INDIRECT("現場閉所取得計画表・実施状況報告書!R"&amp;B30+1&amp;"C"&amp;2+WEEKDAY(A30,1),FALSE)=0,"",INDIRECT("現場閉所取得計画表・実施状況報告書!R"&amp;B30+1&amp;"C"&amp;2+WEEKDAY(A30,1),FALSE)))</f>
        <v/>
      </c>
      <c r="D30" t="str" cm="1">
        <f t="array" aca="1" ref="D30" ca="1">IF(A30="","",IF(INDIRECT("現場閉所取得計画表・実施状況報告書!R"&amp;B30+2&amp;"C"&amp;2+WEEKDAY(A30,1),FALSE)=0,"",INDIRECT("現場閉所取得計画表・実施状況報告書!R"&amp;B30+2&amp;"C"&amp;2+WEEKDAY(A30,1),FALSE)))</f>
        <v/>
      </c>
      <c r="E30" t="str">
        <f t="shared" si="4"/>
        <v/>
      </c>
      <c r="F30" t="str">
        <f t="shared" ca="1" si="0"/>
        <v/>
      </c>
      <c r="G30">
        <f t="shared" si="10"/>
        <v>4</v>
      </c>
      <c r="H30" t="str">
        <f>IF(A30="","",IF(COUNTIF($G$2:G29,G30)&gt;0,"",MAX($H$2:H29)+1))</f>
        <v/>
      </c>
      <c r="I30" t="str">
        <f>IF(H30="","",IF(COUNTIF($P$1:P29,P30)&gt;0,B30+3,B30))</f>
        <v/>
      </c>
      <c r="J30" t="str">
        <f t="shared" si="11"/>
        <v/>
      </c>
      <c r="K30" t="str">
        <f t="shared" si="6"/>
        <v/>
      </c>
      <c r="L30" t="str">
        <f t="shared" si="1"/>
        <v/>
      </c>
      <c r="M30" t="str">
        <f t="shared" si="2"/>
        <v/>
      </c>
      <c r="N30" t="str">
        <f t="shared" si="7"/>
        <v/>
      </c>
      <c r="O30" t="str">
        <f t="shared" si="8"/>
        <v/>
      </c>
      <c r="P30" t="str">
        <f t="shared" si="9"/>
        <v/>
      </c>
    </row>
    <row r="31" spans="1:16">
      <c r="A31" s="28">
        <f>IF(A30="","",IF(A30+1&gt;現場閉所取得計画表・実施状況報告書!$J$7,"",A30+1))</f>
        <v>46141</v>
      </c>
      <c r="B31">
        <f t="shared" ca="1" si="3"/>
        <v>23</v>
      </c>
      <c r="C31" t="str" cm="1">
        <f t="array" aca="1" ref="C31" ca="1">IF(A31="","",IF(INDIRECT("現場閉所取得計画表・実施状況報告書!R"&amp;B31+1&amp;"C"&amp;2+WEEKDAY(A31,1),FALSE)=0,"",INDIRECT("現場閉所取得計画表・実施状況報告書!R"&amp;B31+1&amp;"C"&amp;2+WEEKDAY(A31,1),FALSE)))</f>
        <v/>
      </c>
      <c r="D31" t="str" cm="1">
        <f t="array" aca="1" ref="D31" ca="1">IF(A31="","",IF(INDIRECT("現場閉所取得計画表・実施状況報告書!R"&amp;B31+2&amp;"C"&amp;2+WEEKDAY(A31,1),FALSE)=0,"",INDIRECT("現場閉所取得計画表・実施状況報告書!R"&amp;B31+2&amp;"C"&amp;2+WEEKDAY(A31,1),FALSE)))</f>
        <v/>
      </c>
      <c r="E31" t="str">
        <f t="shared" si="4"/>
        <v/>
      </c>
      <c r="F31" t="str">
        <f t="shared" ca="1" si="0"/>
        <v/>
      </c>
      <c r="G31">
        <f t="shared" si="10"/>
        <v>4</v>
      </c>
      <c r="H31" t="str">
        <f>IF(A31="","",IF(COUNTIF($G$2:G30,G31)&gt;0,"",MAX($H$2:H30)+1))</f>
        <v/>
      </c>
      <c r="I31" t="str">
        <f>IF(H31="","",IF(COUNTIF($P$1:P30,P31)&gt;0,B31+3,B31))</f>
        <v/>
      </c>
      <c r="J31" t="str">
        <f t="shared" si="11"/>
        <v/>
      </c>
      <c r="K31" t="str">
        <f t="shared" si="6"/>
        <v/>
      </c>
      <c r="L31" t="str">
        <f t="shared" si="1"/>
        <v/>
      </c>
      <c r="M31" t="str">
        <f t="shared" si="2"/>
        <v/>
      </c>
      <c r="N31" t="str">
        <f t="shared" si="7"/>
        <v/>
      </c>
      <c r="O31" t="str">
        <f t="shared" si="8"/>
        <v/>
      </c>
      <c r="P31" t="str">
        <f t="shared" si="9"/>
        <v/>
      </c>
    </row>
    <row r="32" spans="1:16">
      <c r="A32" s="28">
        <f>IF(A31="","",IF(A31+1&gt;現場閉所取得計画表・実施状況報告書!$J$7,"",A31+1))</f>
        <v>46142</v>
      </c>
      <c r="B32">
        <f t="shared" ca="1" si="3"/>
        <v>23</v>
      </c>
      <c r="C32" t="str" cm="1">
        <f t="array" aca="1" ref="C32" ca="1">IF(A32="","",IF(INDIRECT("現場閉所取得計画表・実施状況報告書!R"&amp;B32+1&amp;"C"&amp;2+WEEKDAY(A32,1),FALSE)=0,"",INDIRECT("現場閉所取得計画表・実施状況報告書!R"&amp;B32+1&amp;"C"&amp;2+WEEKDAY(A32,1),FALSE)))</f>
        <v/>
      </c>
      <c r="D32" t="str" cm="1">
        <f t="array" aca="1" ref="D32" ca="1">IF(A32="","",IF(INDIRECT("現場閉所取得計画表・実施状況報告書!R"&amp;B32+2&amp;"C"&amp;2+WEEKDAY(A32,1),FALSE)=0,"",INDIRECT("現場閉所取得計画表・実施状況報告書!R"&amp;B32+2&amp;"C"&amp;2+WEEKDAY(A32,1),FALSE)))</f>
        <v/>
      </c>
      <c r="E32" t="str">
        <f t="shared" si="4"/>
        <v/>
      </c>
      <c r="F32" t="str">
        <f t="shared" ca="1" si="0"/>
        <v/>
      </c>
      <c r="G32">
        <f t="shared" si="10"/>
        <v>4</v>
      </c>
      <c r="H32" t="str">
        <f>IF(A32="","",IF(COUNTIF($G$2:G31,G32)&gt;0,"",MAX($H$2:H31)+1))</f>
        <v/>
      </c>
      <c r="I32" t="str">
        <f>IF(H32="","",IF(COUNTIF($P$1:P31,P32)&gt;0,B32+3,B32))</f>
        <v/>
      </c>
      <c r="J32" t="str">
        <f t="shared" si="11"/>
        <v/>
      </c>
      <c r="K32" t="str">
        <f t="shared" si="6"/>
        <v/>
      </c>
      <c r="L32" t="str">
        <f t="shared" si="1"/>
        <v/>
      </c>
      <c r="M32" t="str">
        <f t="shared" si="2"/>
        <v/>
      </c>
      <c r="N32" t="str">
        <f t="shared" si="7"/>
        <v/>
      </c>
      <c r="O32" t="str">
        <f t="shared" si="8"/>
        <v/>
      </c>
      <c r="P32" t="str">
        <f t="shared" si="9"/>
        <v/>
      </c>
    </row>
    <row r="33" spans="1:16">
      <c r="A33" s="28">
        <f>IF(A32="","",IF(A32+1&gt;現場閉所取得計画表・実施状況報告書!$J$7,"",A32+1))</f>
        <v>46143</v>
      </c>
      <c r="B33">
        <f t="shared" ca="1" si="3"/>
        <v>23</v>
      </c>
      <c r="C33" t="str" cm="1">
        <f t="array" aca="1" ref="C33" ca="1">IF(A33="","",IF(INDIRECT("現場閉所取得計画表・実施状況報告書!R"&amp;B33+1&amp;"C"&amp;2+WEEKDAY(A33,1),FALSE)=0,"",INDIRECT("現場閉所取得計画表・実施状況報告書!R"&amp;B33+1&amp;"C"&amp;2+WEEKDAY(A33,1),FALSE)))</f>
        <v/>
      </c>
      <c r="D33" t="str" cm="1">
        <f t="array" aca="1" ref="D33" ca="1">IF(A33="","",IF(INDIRECT("現場閉所取得計画表・実施状況報告書!R"&amp;B33+2&amp;"C"&amp;2+WEEKDAY(A33,1),FALSE)=0,"",INDIRECT("現場閉所取得計画表・実施状況報告書!R"&amp;B33+2&amp;"C"&amp;2+WEEKDAY(A33,1),FALSE)))</f>
        <v/>
      </c>
      <c r="E33" t="str">
        <f t="shared" si="4"/>
        <v/>
      </c>
      <c r="F33" t="str">
        <f t="shared" ca="1" si="0"/>
        <v/>
      </c>
      <c r="G33">
        <f t="shared" si="10"/>
        <v>5</v>
      </c>
      <c r="H33">
        <f>IF(A33="","",IF(COUNTIF($G$2:G32,G33)&gt;0,"",MAX($H$2:H32)+1))</f>
        <v>2</v>
      </c>
      <c r="I33">
        <f ca="1">IF(H33="","",IF(COUNTIF($P$1:P32,P33)&gt;0,B33+3,B33))</f>
        <v>23</v>
      </c>
      <c r="J33" t="str">
        <f t="shared" si="11"/>
        <v>2月目（5月1日～5月31日）</v>
      </c>
      <c r="K33" t="str">
        <f t="shared" si="6"/>
        <v/>
      </c>
      <c r="L33">
        <f t="shared" ca="1" si="1"/>
        <v>0</v>
      </c>
      <c r="M33">
        <f t="shared" ca="1" si="2"/>
        <v>31</v>
      </c>
      <c r="N33">
        <f t="shared" ca="1" si="7"/>
        <v>10</v>
      </c>
      <c r="O33" t="str">
        <f t="shared" ca="1" si="8"/>
        <v>×</v>
      </c>
      <c r="P33">
        <f t="shared" ca="1" si="9"/>
        <v>23</v>
      </c>
    </row>
    <row r="34" spans="1:16">
      <c r="A34" s="28">
        <f>IF(A33="","",IF(A33+1&gt;現場閉所取得計画表・実施状況報告書!$J$7,"",A33+1))</f>
        <v>46144</v>
      </c>
      <c r="B34">
        <f t="shared" ca="1" si="3"/>
        <v>23</v>
      </c>
      <c r="C34" t="str" cm="1">
        <f t="array" aca="1" ref="C34" ca="1">IF(A34="","",IF(INDIRECT("現場閉所取得計画表・実施状況報告書!R"&amp;B34+1&amp;"C"&amp;2+WEEKDAY(A34,1),FALSE)=0,"",INDIRECT("現場閉所取得計画表・実施状況報告書!R"&amp;B34+1&amp;"C"&amp;2+WEEKDAY(A34,1),FALSE)))</f>
        <v/>
      </c>
      <c r="D34" t="str" cm="1">
        <f t="array" aca="1" ref="D34" ca="1">IF(A34="","",IF(INDIRECT("現場閉所取得計画表・実施状況報告書!R"&amp;B34+2&amp;"C"&amp;2+WEEKDAY(A34,1),FALSE)=0,"",INDIRECT("現場閉所取得計画表・実施状況報告書!R"&amp;B34+2&amp;"C"&amp;2+WEEKDAY(A34,1),FALSE)))</f>
        <v/>
      </c>
      <c r="E34" t="str">
        <f t="shared" si="4"/>
        <v>土日</v>
      </c>
      <c r="F34" t="str">
        <f t="shared" ca="1" si="0"/>
        <v/>
      </c>
      <c r="G34">
        <f t="shared" si="10"/>
        <v>5</v>
      </c>
      <c r="H34" t="str">
        <f>IF(A34="","",IF(COUNTIF($G$2:G33,G34)&gt;0,"",MAX($H$2:H33)+1))</f>
        <v/>
      </c>
      <c r="I34" t="str">
        <f>IF(H34="","",IF(COUNTIF($P$1:P33,P34)&gt;0,B34+3,B34))</f>
        <v/>
      </c>
      <c r="J34" t="str">
        <f t="shared" si="11"/>
        <v/>
      </c>
      <c r="K34" t="str">
        <f t="shared" ca="1" si="6"/>
        <v>休</v>
      </c>
      <c r="L34" t="str">
        <f t="shared" si="1"/>
        <v/>
      </c>
      <c r="M34" t="str">
        <f t="shared" si="2"/>
        <v/>
      </c>
      <c r="N34" t="str">
        <f t="shared" si="7"/>
        <v/>
      </c>
      <c r="O34" t="str">
        <f t="shared" si="8"/>
        <v/>
      </c>
      <c r="P34" t="str">
        <f t="shared" si="9"/>
        <v/>
      </c>
    </row>
    <row r="35" spans="1:16">
      <c r="A35" s="28">
        <f>IF(A34="","",IF(A34+1&gt;現場閉所取得計画表・実施状況報告書!$J$7,"",A34+1))</f>
        <v>46145</v>
      </c>
      <c r="B35">
        <f t="shared" ca="1" si="3"/>
        <v>23</v>
      </c>
      <c r="C35" t="str" cm="1">
        <f t="array" aca="1" ref="C35" ca="1">IF(A35="","",IF(INDIRECT("現場閉所取得計画表・実施状況報告書!R"&amp;B35+1&amp;"C"&amp;2+WEEKDAY(A35,1),FALSE)=0,"",INDIRECT("現場閉所取得計画表・実施状況報告書!R"&amp;B35+1&amp;"C"&amp;2+WEEKDAY(A35,1),FALSE)))</f>
        <v/>
      </c>
      <c r="D35" t="str" cm="1">
        <f t="array" aca="1" ref="D35" ca="1">IF(A35="","",IF(INDIRECT("現場閉所取得計画表・実施状況報告書!R"&amp;B35+2&amp;"C"&amp;2+WEEKDAY(A35,1),FALSE)=0,"",INDIRECT("現場閉所取得計画表・実施状況報告書!R"&amp;B35+2&amp;"C"&amp;2+WEEKDAY(A35,1),FALSE)))</f>
        <v/>
      </c>
      <c r="E35" t="str">
        <f t="shared" si="4"/>
        <v>土日</v>
      </c>
      <c r="F35" t="str">
        <f t="shared" ca="1" si="0"/>
        <v/>
      </c>
      <c r="G35">
        <f t="shared" si="10"/>
        <v>5</v>
      </c>
      <c r="H35" t="str">
        <f>IF(A35="","",IF(COUNTIF($G$2:G34,G35)&gt;0,"",MAX($H$2:H34)+1))</f>
        <v/>
      </c>
      <c r="I35" t="str">
        <f>IF(H35="","",IF(COUNTIF($P$1:P34,P35)&gt;0,B35+3,B35))</f>
        <v/>
      </c>
      <c r="J35" t="str">
        <f t="shared" si="11"/>
        <v/>
      </c>
      <c r="K35" t="str">
        <f t="shared" ca="1" si="6"/>
        <v>休</v>
      </c>
      <c r="L35" t="str">
        <f t="shared" si="1"/>
        <v/>
      </c>
      <c r="M35" t="str">
        <f t="shared" si="2"/>
        <v/>
      </c>
      <c r="N35" t="str">
        <f t="shared" si="7"/>
        <v/>
      </c>
      <c r="O35" t="str">
        <f t="shared" si="8"/>
        <v/>
      </c>
      <c r="P35" t="str">
        <f t="shared" si="9"/>
        <v/>
      </c>
    </row>
    <row r="36" spans="1:16">
      <c r="A36" s="28">
        <f>IF(A35="","",IF(A35+1&gt;現場閉所取得計画表・実施状況報告書!$J$7,"",A35+1))</f>
        <v>46146</v>
      </c>
      <c r="B36">
        <f t="shared" ca="1" si="3"/>
        <v>26</v>
      </c>
      <c r="C36" t="str" cm="1">
        <f t="array" aca="1" ref="C36" ca="1">IF(A36="","",IF(INDIRECT("現場閉所取得計画表・実施状況報告書!R"&amp;B36+1&amp;"C"&amp;2+WEEKDAY(A36,1),FALSE)=0,"",INDIRECT("現場閉所取得計画表・実施状況報告書!R"&amp;B36+1&amp;"C"&amp;2+WEEKDAY(A36,1),FALSE)))</f>
        <v/>
      </c>
      <c r="D36" t="str" cm="1">
        <f t="array" aca="1" ref="D36" ca="1">IF(A36="","",IF(INDIRECT("現場閉所取得計画表・実施状況報告書!R"&amp;B36+2&amp;"C"&amp;2+WEEKDAY(A36,1),FALSE)=0,"",INDIRECT("現場閉所取得計画表・実施状況報告書!R"&amp;B36+2&amp;"C"&amp;2+WEEKDAY(A36,1),FALSE)))</f>
        <v/>
      </c>
      <c r="E36" t="str">
        <f t="shared" si="4"/>
        <v/>
      </c>
      <c r="F36" t="str">
        <f t="shared" ca="1" si="0"/>
        <v/>
      </c>
      <c r="G36">
        <f t="shared" si="10"/>
        <v>5</v>
      </c>
      <c r="H36" t="str">
        <f>IF(A36="","",IF(COUNTIF($G$2:G35,G36)&gt;0,"",MAX($H$2:H35)+1))</f>
        <v/>
      </c>
      <c r="I36" t="str">
        <f>IF(H36="","",IF(COUNTIF($P$1:P35,P36)&gt;0,B36+3,B36))</f>
        <v/>
      </c>
      <c r="J36" t="str">
        <f t="shared" si="11"/>
        <v/>
      </c>
      <c r="K36" t="str">
        <f t="shared" si="6"/>
        <v/>
      </c>
      <c r="L36" t="str">
        <f t="shared" si="1"/>
        <v/>
      </c>
      <c r="M36" t="str">
        <f t="shared" si="2"/>
        <v/>
      </c>
      <c r="N36" t="str">
        <f t="shared" si="7"/>
        <v/>
      </c>
      <c r="O36" t="str">
        <f t="shared" si="8"/>
        <v/>
      </c>
      <c r="P36" t="str">
        <f t="shared" si="9"/>
        <v/>
      </c>
    </row>
    <row r="37" spans="1:16">
      <c r="A37" s="28">
        <f>IF(A36="","",IF(A36+1&gt;現場閉所取得計画表・実施状況報告書!$J$7,"",A36+1))</f>
        <v>46147</v>
      </c>
      <c r="B37">
        <f t="shared" ca="1" si="3"/>
        <v>26</v>
      </c>
      <c r="C37" t="str" cm="1">
        <f t="array" aca="1" ref="C37" ca="1">IF(A37="","",IF(INDIRECT("現場閉所取得計画表・実施状況報告書!R"&amp;B37+1&amp;"C"&amp;2+WEEKDAY(A37,1),FALSE)=0,"",INDIRECT("現場閉所取得計画表・実施状況報告書!R"&amp;B37+1&amp;"C"&amp;2+WEEKDAY(A37,1),FALSE)))</f>
        <v/>
      </c>
      <c r="D37" t="str" cm="1">
        <f t="array" aca="1" ref="D37" ca="1">IF(A37="","",IF(INDIRECT("現場閉所取得計画表・実施状況報告書!R"&amp;B37+2&amp;"C"&amp;2+WEEKDAY(A37,1),FALSE)=0,"",INDIRECT("現場閉所取得計画表・実施状況報告書!R"&amp;B37+2&amp;"C"&amp;2+WEEKDAY(A37,1),FALSE)))</f>
        <v/>
      </c>
      <c r="E37" t="str">
        <f t="shared" si="4"/>
        <v/>
      </c>
      <c r="F37" t="str">
        <f t="shared" ca="1" si="0"/>
        <v/>
      </c>
      <c r="G37">
        <f t="shared" si="10"/>
        <v>5</v>
      </c>
      <c r="H37" t="str">
        <f>IF(A37="","",IF(COUNTIF($G$2:G36,G37)&gt;0,"",MAX($H$2:H36)+1))</f>
        <v/>
      </c>
      <c r="I37" t="str">
        <f>IF(H37="","",IF(COUNTIF($P$1:P36,P37)&gt;0,B37+3,B37))</f>
        <v/>
      </c>
      <c r="J37" t="str">
        <f t="shared" si="11"/>
        <v/>
      </c>
      <c r="K37" t="str">
        <f t="shared" si="6"/>
        <v/>
      </c>
      <c r="L37" t="str">
        <f t="shared" si="1"/>
        <v/>
      </c>
      <c r="M37" t="str">
        <f t="shared" si="2"/>
        <v/>
      </c>
      <c r="N37" t="str">
        <f t="shared" si="7"/>
        <v/>
      </c>
      <c r="O37" t="str">
        <f t="shared" si="8"/>
        <v/>
      </c>
      <c r="P37" t="str">
        <f t="shared" si="9"/>
        <v/>
      </c>
    </row>
    <row r="38" spans="1:16">
      <c r="A38" s="28">
        <f>IF(A37="","",IF(A37+1&gt;現場閉所取得計画表・実施状況報告書!$J$7,"",A37+1))</f>
        <v>46148</v>
      </c>
      <c r="B38">
        <f t="shared" ca="1" si="3"/>
        <v>26</v>
      </c>
      <c r="C38" t="str" cm="1">
        <f t="array" aca="1" ref="C38" ca="1">IF(A38="","",IF(INDIRECT("現場閉所取得計画表・実施状況報告書!R"&amp;B38+1&amp;"C"&amp;2+WEEKDAY(A38,1),FALSE)=0,"",INDIRECT("現場閉所取得計画表・実施状況報告書!R"&amp;B38+1&amp;"C"&amp;2+WEEKDAY(A38,1),FALSE)))</f>
        <v/>
      </c>
      <c r="D38" t="str" cm="1">
        <f t="array" aca="1" ref="D38" ca="1">IF(A38="","",IF(INDIRECT("現場閉所取得計画表・実施状況報告書!R"&amp;B38+2&amp;"C"&amp;2+WEEKDAY(A38,1),FALSE)=0,"",INDIRECT("現場閉所取得計画表・実施状況報告書!R"&amp;B38+2&amp;"C"&amp;2+WEEKDAY(A38,1),FALSE)))</f>
        <v/>
      </c>
      <c r="E38" t="str">
        <f t="shared" si="4"/>
        <v/>
      </c>
      <c r="F38" t="str">
        <f t="shared" ca="1" si="0"/>
        <v/>
      </c>
      <c r="G38">
        <f t="shared" si="10"/>
        <v>5</v>
      </c>
      <c r="H38" t="str">
        <f>IF(A38="","",IF(COUNTIF($G$2:G37,G38)&gt;0,"",MAX($H$2:H37)+1))</f>
        <v/>
      </c>
      <c r="I38" t="str">
        <f>IF(H38="","",IF(COUNTIF($P$1:P37,P38)&gt;0,B38+3,B38))</f>
        <v/>
      </c>
      <c r="J38" t="str">
        <f t="shared" si="11"/>
        <v/>
      </c>
      <c r="K38" t="str">
        <f t="shared" si="6"/>
        <v/>
      </c>
      <c r="L38" t="str">
        <f t="shared" si="1"/>
        <v/>
      </c>
      <c r="M38" t="str">
        <f t="shared" si="2"/>
        <v/>
      </c>
      <c r="N38" t="str">
        <f t="shared" si="7"/>
        <v/>
      </c>
      <c r="O38" t="str">
        <f t="shared" si="8"/>
        <v/>
      </c>
      <c r="P38" t="str">
        <f t="shared" si="9"/>
        <v/>
      </c>
    </row>
    <row r="39" spans="1:16">
      <c r="A39" s="28">
        <f>IF(A38="","",IF(A38+1&gt;現場閉所取得計画表・実施状況報告書!$J$7,"",A38+1))</f>
        <v>46149</v>
      </c>
      <c r="B39">
        <f t="shared" ca="1" si="3"/>
        <v>26</v>
      </c>
      <c r="C39" t="str" cm="1">
        <f t="array" aca="1" ref="C39" ca="1">IF(A39="","",IF(INDIRECT("現場閉所取得計画表・実施状況報告書!R"&amp;B39+1&amp;"C"&amp;2+WEEKDAY(A39,1),FALSE)=0,"",INDIRECT("現場閉所取得計画表・実施状況報告書!R"&amp;B39+1&amp;"C"&amp;2+WEEKDAY(A39,1),FALSE)))</f>
        <v/>
      </c>
      <c r="D39" t="str" cm="1">
        <f t="array" aca="1" ref="D39" ca="1">IF(A39="","",IF(INDIRECT("現場閉所取得計画表・実施状況報告書!R"&amp;B39+2&amp;"C"&amp;2+WEEKDAY(A39,1),FALSE)=0,"",INDIRECT("現場閉所取得計画表・実施状況報告書!R"&amp;B39+2&amp;"C"&amp;2+WEEKDAY(A39,1),FALSE)))</f>
        <v/>
      </c>
      <c r="E39" t="str">
        <f t="shared" si="4"/>
        <v/>
      </c>
      <c r="F39" t="str">
        <f t="shared" ca="1" si="0"/>
        <v/>
      </c>
      <c r="G39">
        <f t="shared" si="10"/>
        <v>5</v>
      </c>
      <c r="H39" t="str">
        <f>IF(A39="","",IF(COUNTIF($G$2:G38,G39)&gt;0,"",MAX($H$2:H38)+1))</f>
        <v/>
      </c>
      <c r="I39" t="str">
        <f>IF(H39="","",IF(COUNTIF($P$1:P38,P39)&gt;0,B39+3,B39))</f>
        <v/>
      </c>
      <c r="J39" t="str">
        <f t="shared" si="11"/>
        <v/>
      </c>
      <c r="K39" t="str">
        <f t="shared" si="6"/>
        <v/>
      </c>
      <c r="L39" t="str">
        <f t="shared" si="1"/>
        <v/>
      </c>
      <c r="M39" t="str">
        <f t="shared" si="2"/>
        <v/>
      </c>
      <c r="N39" t="str">
        <f t="shared" si="7"/>
        <v/>
      </c>
      <c r="O39" t="str">
        <f t="shared" si="8"/>
        <v/>
      </c>
      <c r="P39" t="str">
        <f t="shared" si="9"/>
        <v/>
      </c>
    </row>
    <row r="40" spans="1:16">
      <c r="A40" s="28">
        <f>IF(A39="","",IF(A39+1&gt;現場閉所取得計画表・実施状況報告書!$J$7,"",A39+1))</f>
        <v>46150</v>
      </c>
      <c r="B40">
        <f t="shared" ca="1" si="3"/>
        <v>26</v>
      </c>
      <c r="C40" t="str" cm="1">
        <f t="array" aca="1" ref="C40" ca="1">IF(A40="","",IF(INDIRECT("現場閉所取得計画表・実施状況報告書!R"&amp;B40+1&amp;"C"&amp;2+WEEKDAY(A40,1),FALSE)=0,"",INDIRECT("現場閉所取得計画表・実施状況報告書!R"&amp;B40+1&amp;"C"&amp;2+WEEKDAY(A40,1),FALSE)))</f>
        <v/>
      </c>
      <c r="D40" t="str" cm="1">
        <f t="array" aca="1" ref="D40" ca="1">IF(A40="","",IF(INDIRECT("現場閉所取得計画表・実施状況報告書!R"&amp;B40+2&amp;"C"&amp;2+WEEKDAY(A40,1),FALSE)=0,"",INDIRECT("現場閉所取得計画表・実施状況報告書!R"&amp;B40+2&amp;"C"&amp;2+WEEKDAY(A40,1),FALSE)))</f>
        <v/>
      </c>
      <c r="E40" t="str">
        <f t="shared" si="4"/>
        <v/>
      </c>
      <c r="F40" t="str">
        <f t="shared" ca="1" si="0"/>
        <v/>
      </c>
      <c r="G40">
        <f t="shared" si="10"/>
        <v>5</v>
      </c>
      <c r="H40" t="str">
        <f>IF(A40="","",IF(COUNTIF($G$2:G39,G40)&gt;0,"",MAX($H$2:H39)+1))</f>
        <v/>
      </c>
      <c r="I40" t="str">
        <f>IF(H40="","",IF(COUNTIF($P$1:P39,P40)&gt;0,B40+3,B40))</f>
        <v/>
      </c>
      <c r="J40" t="str">
        <f t="shared" si="11"/>
        <v/>
      </c>
      <c r="K40" t="str">
        <f t="shared" si="6"/>
        <v/>
      </c>
      <c r="L40" t="str">
        <f t="shared" si="1"/>
        <v/>
      </c>
      <c r="M40" t="str">
        <f t="shared" si="2"/>
        <v/>
      </c>
      <c r="N40" t="str">
        <f t="shared" si="7"/>
        <v/>
      </c>
      <c r="O40" t="str">
        <f t="shared" si="8"/>
        <v/>
      </c>
      <c r="P40" t="str">
        <f t="shared" si="9"/>
        <v/>
      </c>
    </row>
    <row r="41" spans="1:16">
      <c r="A41" s="28">
        <f>IF(A40="","",IF(A40+1&gt;現場閉所取得計画表・実施状況報告書!$J$7,"",A40+1))</f>
        <v>46151</v>
      </c>
      <c r="B41">
        <f t="shared" ca="1" si="3"/>
        <v>26</v>
      </c>
      <c r="C41" t="str" cm="1">
        <f t="array" aca="1" ref="C41" ca="1">IF(A41="","",IF(INDIRECT("現場閉所取得計画表・実施状況報告書!R"&amp;B41+1&amp;"C"&amp;2+WEEKDAY(A41,1),FALSE)=0,"",INDIRECT("現場閉所取得計画表・実施状況報告書!R"&amp;B41+1&amp;"C"&amp;2+WEEKDAY(A41,1),FALSE)))</f>
        <v/>
      </c>
      <c r="D41" t="str" cm="1">
        <f t="array" aca="1" ref="D41" ca="1">IF(A41="","",IF(INDIRECT("現場閉所取得計画表・実施状況報告書!R"&amp;B41+2&amp;"C"&amp;2+WEEKDAY(A41,1),FALSE)=0,"",INDIRECT("現場閉所取得計画表・実施状況報告書!R"&amp;B41+2&amp;"C"&amp;2+WEEKDAY(A41,1),FALSE)))</f>
        <v/>
      </c>
      <c r="E41" t="str">
        <f t="shared" si="4"/>
        <v>土日</v>
      </c>
      <c r="F41" t="str">
        <f t="shared" ca="1" si="0"/>
        <v/>
      </c>
      <c r="G41">
        <f t="shared" si="10"/>
        <v>5</v>
      </c>
      <c r="H41" t="str">
        <f>IF(A41="","",IF(COUNTIF($G$2:G40,G41)&gt;0,"",MAX($H$2:H40)+1))</f>
        <v/>
      </c>
      <c r="I41" t="str">
        <f>IF(H41="","",IF(COUNTIF($P$1:P40,P41)&gt;0,B41+3,B41))</f>
        <v/>
      </c>
      <c r="J41" t="str">
        <f t="shared" si="11"/>
        <v/>
      </c>
      <c r="K41" t="str">
        <f t="shared" ca="1" si="6"/>
        <v>休</v>
      </c>
      <c r="L41" t="str">
        <f t="shared" si="1"/>
        <v/>
      </c>
      <c r="M41" t="str">
        <f t="shared" si="2"/>
        <v/>
      </c>
      <c r="N41" t="str">
        <f t="shared" si="7"/>
        <v/>
      </c>
      <c r="O41" t="str">
        <f t="shared" si="8"/>
        <v/>
      </c>
      <c r="P41" t="str">
        <f t="shared" si="9"/>
        <v/>
      </c>
    </row>
    <row r="42" spans="1:16">
      <c r="A42" s="28">
        <f>IF(A41="","",IF(A41+1&gt;現場閉所取得計画表・実施状況報告書!$J$7,"",A41+1))</f>
        <v>46152</v>
      </c>
      <c r="B42">
        <f t="shared" ca="1" si="3"/>
        <v>26</v>
      </c>
      <c r="C42" t="str" cm="1">
        <f t="array" aca="1" ref="C42" ca="1">IF(A42="","",IF(INDIRECT("現場閉所取得計画表・実施状況報告書!R"&amp;B42+1&amp;"C"&amp;2+WEEKDAY(A42,1),FALSE)=0,"",INDIRECT("現場閉所取得計画表・実施状況報告書!R"&amp;B42+1&amp;"C"&amp;2+WEEKDAY(A42,1),FALSE)))</f>
        <v/>
      </c>
      <c r="D42" t="str" cm="1">
        <f t="array" aca="1" ref="D42" ca="1">IF(A42="","",IF(INDIRECT("現場閉所取得計画表・実施状況報告書!R"&amp;B42+2&amp;"C"&amp;2+WEEKDAY(A42,1),FALSE)=0,"",INDIRECT("現場閉所取得計画表・実施状況報告書!R"&amp;B42+2&amp;"C"&amp;2+WEEKDAY(A42,1),FALSE)))</f>
        <v/>
      </c>
      <c r="E42" t="str">
        <f t="shared" si="4"/>
        <v>土日</v>
      </c>
      <c r="F42" t="str">
        <f t="shared" ca="1" si="0"/>
        <v/>
      </c>
      <c r="G42">
        <f t="shared" si="10"/>
        <v>5</v>
      </c>
      <c r="H42" t="str">
        <f>IF(A42="","",IF(COUNTIF($G$2:G41,G42)&gt;0,"",MAX($H$2:H41)+1))</f>
        <v/>
      </c>
      <c r="I42" t="str">
        <f>IF(H42="","",IF(COUNTIF($P$1:P41,P42)&gt;0,B42+3,B42))</f>
        <v/>
      </c>
      <c r="J42" t="str">
        <f t="shared" si="11"/>
        <v/>
      </c>
      <c r="K42" t="str">
        <f t="shared" ca="1" si="6"/>
        <v>休</v>
      </c>
      <c r="L42" t="str">
        <f t="shared" si="1"/>
        <v/>
      </c>
      <c r="M42" t="str">
        <f t="shared" si="2"/>
        <v/>
      </c>
      <c r="N42" t="str">
        <f t="shared" si="7"/>
        <v/>
      </c>
      <c r="O42" t="str">
        <f t="shared" si="8"/>
        <v/>
      </c>
      <c r="P42" t="str">
        <f t="shared" si="9"/>
        <v/>
      </c>
    </row>
    <row r="43" spans="1:16">
      <c r="A43" s="28">
        <f>IF(A42="","",IF(A42+1&gt;現場閉所取得計画表・実施状況報告書!$J$7,"",A42+1))</f>
        <v>46153</v>
      </c>
      <c r="B43">
        <f t="shared" ca="1" si="3"/>
        <v>29</v>
      </c>
      <c r="C43" t="str" cm="1">
        <f t="array" aca="1" ref="C43" ca="1">IF(A43="","",IF(INDIRECT("現場閉所取得計画表・実施状況報告書!R"&amp;B43+1&amp;"C"&amp;2+WEEKDAY(A43,1),FALSE)=0,"",INDIRECT("現場閉所取得計画表・実施状況報告書!R"&amp;B43+1&amp;"C"&amp;2+WEEKDAY(A43,1),FALSE)))</f>
        <v/>
      </c>
      <c r="D43" t="str" cm="1">
        <f t="array" aca="1" ref="D43" ca="1">IF(A43="","",IF(INDIRECT("現場閉所取得計画表・実施状況報告書!R"&amp;B43+2&amp;"C"&amp;2+WEEKDAY(A43,1),FALSE)=0,"",INDIRECT("現場閉所取得計画表・実施状況報告書!R"&amp;B43+2&amp;"C"&amp;2+WEEKDAY(A43,1),FALSE)))</f>
        <v/>
      </c>
      <c r="E43" t="str">
        <f t="shared" si="4"/>
        <v/>
      </c>
      <c r="F43" t="str">
        <f t="shared" ca="1" si="0"/>
        <v/>
      </c>
      <c r="G43">
        <f t="shared" si="10"/>
        <v>5</v>
      </c>
      <c r="H43" t="str">
        <f>IF(A43="","",IF(COUNTIF($G$2:G42,G43)&gt;0,"",MAX($H$2:H42)+1))</f>
        <v/>
      </c>
      <c r="I43" t="str">
        <f>IF(H43="","",IF(COUNTIF($P$1:P42,P43)&gt;0,B43+3,B43))</f>
        <v/>
      </c>
      <c r="J43" t="str">
        <f t="shared" si="11"/>
        <v/>
      </c>
      <c r="K43" t="str">
        <f t="shared" si="6"/>
        <v/>
      </c>
      <c r="L43" t="str">
        <f t="shared" si="1"/>
        <v/>
      </c>
      <c r="M43" t="str">
        <f t="shared" si="2"/>
        <v/>
      </c>
      <c r="N43" t="str">
        <f t="shared" si="7"/>
        <v/>
      </c>
      <c r="O43" t="str">
        <f t="shared" si="8"/>
        <v/>
      </c>
      <c r="P43" t="str">
        <f t="shared" si="9"/>
        <v/>
      </c>
    </row>
    <row r="44" spans="1:16">
      <c r="A44" s="28">
        <f>IF(A43="","",IF(A43+1&gt;現場閉所取得計画表・実施状況報告書!$J$7,"",A43+1))</f>
        <v>46154</v>
      </c>
      <c r="B44">
        <f t="shared" ca="1" si="3"/>
        <v>29</v>
      </c>
      <c r="C44" t="str" cm="1">
        <f t="array" aca="1" ref="C44" ca="1">IF(A44="","",IF(INDIRECT("現場閉所取得計画表・実施状況報告書!R"&amp;B44+1&amp;"C"&amp;2+WEEKDAY(A44,1),FALSE)=0,"",INDIRECT("現場閉所取得計画表・実施状況報告書!R"&amp;B44+1&amp;"C"&amp;2+WEEKDAY(A44,1),FALSE)))</f>
        <v/>
      </c>
      <c r="D44" t="str" cm="1">
        <f t="array" aca="1" ref="D44" ca="1">IF(A44="","",IF(INDIRECT("現場閉所取得計画表・実施状況報告書!R"&amp;B44+2&amp;"C"&amp;2+WEEKDAY(A44,1),FALSE)=0,"",INDIRECT("現場閉所取得計画表・実施状況報告書!R"&amp;B44+2&amp;"C"&amp;2+WEEKDAY(A44,1),FALSE)))</f>
        <v/>
      </c>
      <c r="E44" t="str">
        <f t="shared" si="4"/>
        <v/>
      </c>
      <c r="F44" t="str">
        <f t="shared" ca="1" si="0"/>
        <v/>
      </c>
      <c r="G44">
        <f t="shared" si="10"/>
        <v>5</v>
      </c>
      <c r="H44" t="str">
        <f>IF(A44="","",IF(COUNTIF($G$2:G43,G44)&gt;0,"",MAX($H$2:H43)+1))</f>
        <v/>
      </c>
      <c r="I44" t="str">
        <f>IF(H44="","",IF(COUNTIF($P$1:P43,P44)&gt;0,B44+3,B44))</f>
        <v/>
      </c>
      <c r="J44" t="str">
        <f t="shared" si="11"/>
        <v/>
      </c>
      <c r="K44" t="str">
        <f t="shared" si="6"/>
        <v/>
      </c>
      <c r="L44" t="str">
        <f t="shared" si="1"/>
        <v/>
      </c>
      <c r="M44" t="str">
        <f t="shared" si="2"/>
        <v/>
      </c>
      <c r="N44" t="str">
        <f t="shared" si="7"/>
        <v/>
      </c>
      <c r="O44" t="str">
        <f t="shared" si="8"/>
        <v/>
      </c>
      <c r="P44" t="str">
        <f t="shared" si="9"/>
        <v/>
      </c>
    </row>
    <row r="45" spans="1:16">
      <c r="A45" s="28">
        <f>IF(A44="","",IF(A44+1&gt;現場閉所取得計画表・実施状況報告書!$J$7,"",A44+1))</f>
        <v>46155</v>
      </c>
      <c r="B45">
        <f t="shared" ca="1" si="3"/>
        <v>29</v>
      </c>
      <c r="C45" t="str" cm="1">
        <f t="array" aca="1" ref="C45" ca="1">IF(A45="","",IF(INDIRECT("現場閉所取得計画表・実施状況報告書!R"&amp;B45+1&amp;"C"&amp;2+WEEKDAY(A45,1),FALSE)=0,"",INDIRECT("現場閉所取得計画表・実施状況報告書!R"&amp;B45+1&amp;"C"&amp;2+WEEKDAY(A45,1),FALSE)))</f>
        <v/>
      </c>
      <c r="D45" t="str" cm="1">
        <f t="array" aca="1" ref="D45" ca="1">IF(A45="","",IF(INDIRECT("現場閉所取得計画表・実施状況報告書!R"&amp;B45+2&amp;"C"&amp;2+WEEKDAY(A45,1),FALSE)=0,"",INDIRECT("現場閉所取得計画表・実施状況報告書!R"&amp;B45+2&amp;"C"&amp;2+WEEKDAY(A45,1),FALSE)))</f>
        <v/>
      </c>
      <c r="E45" t="str">
        <f t="shared" si="4"/>
        <v/>
      </c>
      <c r="F45" t="str">
        <f t="shared" ca="1" si="0"/>
        <v/>
      </c>
      <c r="G45">
        <f t="shared" si="10"/>
        <v>5</v>
      </c>
      <c r="H45" t="str">
        <f>IF(A45="","",IF(COUNTIF($G$2:G44,G45)&gt;0,"",MAX($H$2:H44)+1))</f>
        <v/>
      </c>
      <c r="I45" t="str">
        <f>IF(H45="","",IF(COUNTIF($P$1:P44,P45)&gt;0,B45+3,B45))</f>
        <v/>
      </c>
      <c r="J45" t="str">
        <f t="shared" si="11"/>
        <v/>
      </c>
      <c r="K45" t="str">
        <f t="shared" si="6"/>
        <v/>
      </c>
      <c r="L45" t="str">
        <f t="shared" si="1"/>
        <v/>
      </c>
      <c r="M45" t="str">
        <f t="shared" si="2"/>
        <v/>
      </c>
      <c r="N45" t="str">
        <f t="shared" si="7"/>
        <v/>
      </c>
      <c r="O45" t="str">
        <f t="shared" si="8"/>
        <v/>
      </c>
      <c r="P45" t="str">
        <f t="shared" si="9"/>
        <v/>
      </c>
    </row>
    <row r="46" spans="1:16">
      <c r="A46" s="28">
        <f>IF(A45="","",IF(A45+1&gt;現場閉所取得計画表・実施状況報告書!$J$7,"",A45+1))</f>
        <v>46156</v>
      </c>
      <c r="B46">
        <f t="shared" ca="1" si="3"/>
        <v>29</v>
      </c>
      <c r="C46" t="str" cm="1">
        <f t="array" aca="1" ref="C46" ca="1">IF(A46="","",IF(INDIRECT("現場閉所取得計画表・実施状況報告書!R"&amp;B46+1&amp;"C"&amp;2+WEEKDAY(A46,1),FALSE)=0,"",INDIRECT("現場閉所取得計画表・実施状況報告書!R"&amp;B46+1&amp;"C"&amp;2+WEEKDAY(A46,1),FALSE)))</f>
        <v/>
      </c>
      <c r="D46" t="str" cm="1">
        <f t="array" aca="1" ref="D46" ca="1">IF(A46="","",IF(INDIRECT("現場閉所取得計画表・実施状況報告書!R"&amp;B46+2&amp;"C"&amp;2+WEEKDAY(A46,1),FALSE)=0,"",INDIRECT("現場閉所取得計画表・実施状況報告書!R"&amp;B46+2&amp;"C"&amp;2+WEEKDAY(A46,1),FALSE)))</f>
        <v/>
      </c>
      <c r="E46" t="str">
        <f t="shared" si="4"/>
        <v/>
      </c>
      <c r="F46" t="str">
        <f t="shared" ca="1" si="0"/>
        <v/>
      </c>
      <c r="G46">
        <f t="shared" si="10"/>
        <v>5</v>
      </c>
      <c r="H46" t="str">
        <f>IF(A46="","",IF(COUNTIF($G$2:G45,G46)&gt;0,"",MAX($H$2:H45)+1))</f>
        <v/>
      </c>
      <c r="I46" t="str">
        <f>IF(H46="","",IF(COUNTIF($P$1:P45,P46)&gt;0,B46+3,B46))</f>
        <v/>
      </c>
      <c r="J46" t="str">
        <f t="shared" si="11"/>
        <v/>
      </c>
      <c r="K46" t="str">
        <f t="shared" si="6"/>
        <v/>
      </c>
      <c r="L46" t="str">
        <f t="shared" si="1"/>
        <v/>
      </c>
      <c r="M46" t="str">
        <f t="shared" si="2"/>
        <v/>
      </c>
      <c r="N46" t="str">
        <f t="shared" si="7"/>
        <v/>
      </c>
      <c r="O46" t="str">
        <f t="shared" si="8"/>
        <v/>
      </c>
      <c r="P46" t="str">
        <f t="shared" si="9"/>
        <v/>
      </c>
    </row>
    <row r="47" spans="1:16">
      <c r="A47" s="28">
        <f>IF(A46="","",IF(A46+1&gt;現場閉所取得計画表・実施状況報告書!$J$7,"",A46+1))</f>
        <v>46157</v>
      </c>
      <c r="B47">
        <f t="shared" ca="1" si="3"/>
        <v>29</v>
      </c>
      <c r="C47" t="str" cm="1">
        <f t="array" aca="1" ref="C47" ca="1">IF(A47="","",IF(INDIRECT("現場閉所取得計画表・実施状況報告書!R"&amp;B47+1&amp;"C"&amp;2+WEEKDAY(A47,1),FALSE)=0,"",INDIRECT("現場閉所取得計画表・実施状況報告書!R"&amp;B47+1&amp;"C"&amp;2+WEEKDAY(A47,1),FALSE)))</f>
        <v/>
      </c>
      <c r="D47" t="str" cm="1">
        <f t="array" aca="1" ref="D47" ca="1">IF(A47="","",IF(INDIRECT("現場閉所取得計画表・実施状況報告書!R"&amp;B47+2&amp;"C"&amp;2+WEEKDAY(A47,1),FALSE)=0,"",INDIRECT("現場閉所取得計画表・実施状況報告書!R"&amp;B47+2&amp;"C"&amp;2+WEEKDAY(A47,1),FALSE)))</f>
        <v/>
      </c>
      <c r="E47" t="str">
        <f t="shared" si="4"/>
        <v/>
      </c>
      <c r="F47" t="str">
        <f t="shared" ca="1" si="0"/>
        <v/>
      </c>
      <c r="G47">
        <f t="shared" si="10"/>
        <v>5</v>
      </c>
      <c r="H47" t="str">
        <f>IF(A47="","",IF(COUNTIF($G$2:G46,G47)&gt;0,"",MAX($H$2:H46)+1))</f>
        <v/>
      </c>
      <c r="I47" t="str">
        <f>IF(H47="","",IF(COUNTIF($P$1:P46,P47)&gt;0,B47+3,B47))</f>
        <v/>
      </c>
      <c r="J47" t="str">
        <f t="shared" si="11"/>
        <v/>
      </c>
      <c r="K47" t="str">
        <f t="shared" si="6"/>
        <v/>
      </c>
      <c r="L47" t="str">
        <f t="shared" si="1"/>
        <v/>
      </c>
      <c r="M47" t="str">
        <f t="shared" si="2"/>
        <v/>
      </c>
      <c r="N47" t="str">
        <f t="shared" si="7"/>
        <v/>
      </c>
      <c r="O47" t="str">
        <f t="shared" si="8"/>
        <v/>
      </c>
      <c r="P47" t="str">
        <f t="shared" si="9"/>
        <v/>
      </c>
    </row>
    <row r="48" spans="1:16">
      <c r="A48" s="28">
        <f>IF(A47="","",IF(A47+1&gt;現場閉所取得計画表・実施状況報告書!$J$7,"",A47+1))</f>
        <v>46158</v>
      </c>
      <c r="B48">
        <f t="shared" ca="1" si="3"/>
        <v>29</v>
      </c>
      <c r="C48" t="str" cm="1">
        <f t="array" aca="1" ref="C48" ca="1">IF(A48="","",IF(INDIRECT("現場閉所取得計画表・実施状況報告書!R"&amp;B48+1&amp;"C"&amp;2+WEEKDAY(A48,1),FALSE)=0,"",INDIRECT("現場閉所取得計画表・実施状況報告書!R"&amp;B48+1&amp;"C"&amp;2+WEEKDAY(A48,1),FALSE)))</f>
        <v/>
      </c>
      <c r="D48" t="str" cm="1">
        <f t="array" aca="1" ref="D48" ca="1">IF(A48="","",IF(INDIRECT("現場閉所取得計画表・実施状況報告書!R"&amp;B48+2&amp;"C"&amp;2+WEEKDAY(A48,1),FALSE)=0,"",INDIRECT("現場閉所取得計画表・実施状況報告書!R"&amp;B48+2&amp;"C"&amp;2+WEEKDAY(A48,1),FALSE)))</f>
        <v/>
      </c>
      <c r="E48" t="str">
        <f t="shared" si="4"/>
        <v>土日</v>
      </c>
      <c r="F48" t="str">
        <f t="shared" ca="1" si="0"/>
        <v/>
      </c>
      <c r="G48">
        <f t="shared" si="10"/>
        <v>5</v>
      </c>
      <c r="H48" t="str">
        <f>IF(A48="","",IF(COUNTIF($G$2:G47,G48)&gt;0,"",MAX($H$2:H47)+1))</f>
        <v/>
      </c>
      <c r="I48" t="str">
        <f>IF(H48="","",IF(COUNTIF($P$1:P47,P48)&gt;0,B48+3,B48))</f>
        <v/>
      </c>
      <c r="J48" t="str">
        <f t="shared" si="11"/>
        <v/>
      </c>
      <c r="K48" t="str">
        <f t="shared" ca="1" si="6"/>
        <v>休</v>
      </c>
      <c r="L48" t="str">
        <f t="shared" si="1"/>
        <v/>
      </c>
      <c r="M48" t="str">
        <f t="shared" si="2"/>
        <v/>
      </c>
      <c r="N48" t="str">
        <f t="shared" si="7"/>
        <v/>
      </c>
      <c r="O48" t="str">
        <f t="shared" si="8"/>
        <v/>
      </c>
      <c r="P48" t="str">
        <f t="shared" si="9"/>
        <v/>
      </c>
    </row>
    <row r="49" spans="1:16">
      <c r="A49" s="28">
        <f>IF(A48="","",IF(A48+1&gt;現場閉所取得計画表・実施状況報告書!$J$7,"",A48+1))</f>
        <v>46159</v>
      </c>
      <c r="B49">
        <f t="shared" ca="1" si="3"/>
        <v>29</v>
      </c>
      <c r="C49" t="str" cm="1">
        <f t="array" aca="1" ref="C49" ca="1">IF(A49="","",IF(INDIRECT("現場閉所取得計画表・実施状況報告書!R"&amp;B49+1&amp;"C"&amp;2+WEEKDAY(A49,1),FALSE)=0,"",INDIRECT("現場閉所取得計画表・実施状況報告書!R"&amp;B49+1&amp;"C"&amp;2+WEEKDAY(A49,1),FALSE)))</f>
        <v/>
      </c>
      <c r="D49" t="str" cm="1">
        <f t="array" aca="1" ref="D49" ca="1">IF(A49="","",IF(INDIRECT("現場閉所取得計画表・実施状況報告書!R"&amp;B49+2&amp;"C"&amp;2+WEEKDAY(A49,1),FALSE)=0,"",INDIRECT("現場閉所取得計画表・実施状況報告書!R"&amp;B49+2&amp;"C"&amp;2+WEEKDAY(A49,1),FALSE)))</f>
        <v/>
      </c>
      <c r="E49" t="str">
        <f t="shared" si="4"/>
        <v>土日</v>
      </c>
      <c r="F49" t="str">
        <f t="shared" ca="1" si="0"/>
        <v/>
      </c>
      <c r="G49">
        <f t="shared" si="10"/>
        <v>5</v>
      </c>
      <c r="H49" t="str">
        <f>IF(A49="","",IF(COUNTIF($G$2:G48,G49)&gt;0,"",MAX($H$2:H48)+1))</f>
        <v/>
      </c>
      <c r="I49" t="str">
        <f>IF(H49="","",IF(COUNTIF($P$1:P48,P49)&gt;0,B49+3,B49))</f>
        <v/>
      </c>
      <c r="J49" t="str">
        <f t="shared" si="11"/>
        <v/>
      </c>
      <c r="K49" t="str">
        <f t="shared" ca="1" si="6"/>
        <v>休</v>
      </c>
      <c r="L49" t="str">
        <f t="shared" si="1"/>
        <v/>
      </c>
      <c r="M49" t="str">
        <f t="shared" si="2"/>
        <v/>
      </c>
      <c r="N49" t="str">
        <f t="shared" si="7"/>
        <v/>
      </c>
      <c r="O49" t="str">
        <f t="shared" si="8"/>
        <v/>
      </c>
      <c r="P49" t="str">
        <f t="shared" si="9"/>
        <v/>
      </c>
    </row>
    <row r="50" spans="1:16">
      <c r="A50" s="28">
        <f>IF(A49="","",IF(A49+1&gt;現場閉所取得計画表・実施状況報告書!$J$7,"",A49+1))</f>
        <v>46160</v>
      </c>
      <c r="B50">
        <f t="shared" ca="1" si="3"/>
        <v>32</v>
      </c>
      <c r="C50" t="str" cm="1">
        <f t="array" aca="1" ref="C50" ca="1">IF(A50="","",IF(INDIRECT("現場閉所取得計画表・実施状況報告書!R"&amp;B50+1&amp;"C"&amp;2+WEEKDAY(A50,1),FALSE)=0,"",INDIRECT("現場閉所取得計画表・実施状況報告書!R"&amp;B50+1&amp;"C"&amp;2+WEEKDAY(A50,1),FALSE)))</f>
        <v/>
      </c>
      <c r="D50" t="str" cm="1">
        <f t="array" aca="1" ref="D50" ca="1">IF(A50="","",IF(INDIRECT("現場閉所取得計画表・実施状況報告書!R"&amp;B50+2&amp;"C"&amp;2+WEEKDAY(A50,1),FALSE)=0,"",INDIRECT("現場閉所取得計画表・実施状況報告書!R"&amp;B50+2&amp;"C"&amp;2+WEEKDAY(A50,1),FALSE)))</f>
        <v/>
      </c>
      <c r="E50" t="str">
        <f t="shared" si="4"/>
        <v/>
      </c>
      <c r="F50" t="str">
        <f t="shared" ca="1" si="0"/>
        <v/>
      </c>
      <c r="G50">
        <f t="shared" si="10"/>
        <v>5</v>
      </c>
      <c r="H50" t="str">
        <f>IF(A50="","",IF(COUNTIF($G$2:G49,G50)&gt;0,"",MAX($H$2:H49)+1))</f>
        <v/>
      </c>
      <c r="I50" t="str">
        <f>IF(H50="","",IF(COUNTIF($P$1:P49,P50)&gt;0,B50+3,B50))</f>
        <v/>
      </c>
      <c r="J50" t="str">
        <f t="shared" si="11"/>
        <v/>
      </c>
      <c r="K50" t="str">
        <f t="shared" si="6"/>
        <v/>
      </c>
      <c r="L50" t="str">
        <f t="shared" si="1"/>
        <v/>
      </c>
      <c r="M50" t="str">
        <f t="shared" si="2"/>
        <v/>
      </c>
      <c r="N50" t="str">
        <f t="shared" si="7"/>
        <v/>
      </c>
      <c r="O50" t="str">
        <f t="shared" si="8"/>
        <v/>
      </c>
      <c r="P50" t="str">
        <f t="shared" si="9"/>
        <v/>
      </c>
    </row>
    <row r="51" spans="1:16">
      <c r="A51" s="28">
        <f>IF(A50="","",IF(A50+1&gt;現場閉所取得計画表・実施状況報告書!$J$7,"",A50+1))</f>
        <v>46161</v>
      </c>
      <c r="B51">
        <f t="shared" ca="1" si="3"/>
        <v>32</v>
      </c>
      <c r="C51" t="str" cm="1">
        <f t="array" aca="1" ref="C51" ca="1">IF(A51="","",IF(INDIRECT("現場閉所取得計画表・実施状況報告書!R"&amp;B51+1&amp;"C"&amp;2+WEEKDAY(A51,1),FALSE)=0,"",INDIRECT("現場閉所取得計画表・実施状況報告書!R"&amp;B51+1&amp;"C"&amp;2+WEEKDAY(A51,1),FALSE)))</f>
        <v/>
      </c>
      <c r="D51" t="str" cm="1">
        <f t="array" aca="1" ref="D51" ca="1">IF(A51="","",IF(INDIRECT("現場閉所取得計画表・実施状況報告書!R"&amp;B51+2&amp;"C"&amp;2+WEEKDAY(A51,1),FALSE)=0,"",INDIRECT("現場閉所取得計画表・実施状況報告書!R"&amp;B51+2&amp;"C"&amp;2+WEEKDAY(A51,1),FALSE)))</f>
        <v/>
      </c>
      <c r="E51" t="str">
        <f t="shared" si="4"/>
        <v/>
      </c>
      <c r="F51" t="str">
        <f t="shared" ca="1" si="0"/>
        <v/>
      </c>
      <c r="G51">
        <f t="shared" si="10"/>
        <v>5</v>
      </c>
      <c r="H51" t="str">
        <f>IF(A51="","",IF(COUNTIF($G$2:G50,G51)&gt;0,"",MAX($H$2:H50)+1))</f>
        <v/>
      </c>
      <c r="I51" t="str">
        <f>IF(H51="","",IF(COUNTIF($P$1:P50,P51)&gt;0,B51+3,B51))</f>
        <v/>
      </c>
      <c r="J51" t="str">
        <f t="shared" si="11"/>
        <v/>
      </c>
      <c r="K51" t="str">
        <f t="shared" si="6"/>
        <v/>
      </c>
      <c r="L51" t="str">
        <f t="shared" si="1"/>
        <v/>
      </c>
      <c r="M51" t="str">
        <f t="shared" si="2"/>
        <v/>
      </c>
      <c r="N51" t="str">
        <f t="shared" si="7"/>
        <v/>
      </c>
      <c r="O51" t="str">
        <f t="shared" si="8"/>
        <v/>
      </c>
      <c r="P51" t="str">
        <f t="shared" si="9"/>
        <v/>
      </c>
    </row>
    <row r="52" spans="1:16">
      <c r="A52" s="28">
        <f>IF(A51="","",IF(A51+1&gt;現場閉所取得計画表・実施状況報告書!$J$7,"",A51+1))</f>
        <v>46162</v>
      </c>
      <c r="B52">
        <f t="shared" ca="1" si="3"/>
        <v>32</v>
      </c>
      <c r="C52" t="str" cm="1">
        <f t="array" aca="1" ref="C52" ca="1">IF(A52="","",IF(INDIRECT("現場閉所取得計画表・実施状況報告書!R"&amp;B52+1&amp;"C"&amp;2+WEEKDAY(A52,1),FALSE)=0,"",INDIRECT("現場閉所取得計画表・実施状況報告書!R"&amp;B52+1&amp;"C"&amp;2+WEEKDAY(A52,1),FALSE)))</f>
        <v/>
      </c>
      <c r="D52" t="str" cm="1">
        <f t="array" aca="1" ref="D52" ca="1">IF(A52="","",IF(INDIRECT("現場閉所取得計画表・実施状況報告書!R"&amp;B52+2&amp;"C"&amp;2+WEEKDAY(A52,1),FALSE)=0,"",INDIRECT("現場閉所取得計画表・実施状況報告書!R"&amp;B52+2&amp;"C"&amp;2+WEEKDAY(A52,1),FALSE)))</f>
        <v/>
      </c>
      <c r="E52" t="str">
        <f t="shared" si="4"/>
        <v/>
      </c>
      <c r="F52" t="str">
        <f t="shared" ca="1" si="0"/>
        <v/>
      </c>
      <c r="G52">
        <f t="shared" si="10"/>
        <v>5</v>
      </c>
      <c r="H52" t="str">
        <f>IF(A52="","",IF(COUNTIF($G$2:G51,G52)&gt;0,"",MAX($H$2:H51)+1))</f>
        <v/>
      </c>
      <c r="I52" t="str">
        <f>IF(H52="","",IF(COUNTIF($P$1:P51,P52)&gt;0,B52+3,B52))</f>
        <v/>
      </c>
      <c r="J52" t="str">
        <f t="shared" si="11"/>
        <v/>
      </c>
      <c r="K52" t="str">
        <f t="shared" si="6"/>
        <v/>
      </c>
      <c r="L52" t="str">
        <f t="shared" si="1"/>
        <v/>
      </c>
      <c r="M52" t="str">
        <f t="shared" si="2"/>
        <v/>
      </c>
      <c r="N52" t="str">
        <f t="shared" si="7"/>
        <v/>
      </c>
      <c r="O52" t="str">
        <f t="shared" si="8"/>
        <v/>
      </c>
      <c r="P52" t="str">
        <f t="shared" si="9"/>
        <v/>
      </c>
    </row>
    <row r="53" spans="1:16">
      <c r="A53" s="28">
        <f>IF(A52="","",IF(A52+1&gt;現場閉所取得計画表・実施状況報告書!$J$7,"",A52+1))</f>
        <v>46163</v>
      </c>
      <c r="B53">
        <f t="shared" ca="1" si="3"/>
        <v>32</v>
      </c>
      <c r="C53" t="str" cm="1">
        <f t="array" aca="1" ref="C53" ca="1">IF(A53="","",IF(INDIRECT("現場閉所取得計画表・実施状況報告書!R"&amp;B53+1&amp;"C"&amp;2+WEEKDAY(A53,1),FALSE)=0,"",INDIRECT("現場閉所取得計画表・実施状況報告書!R"&amp;B53+1&amp;"C"&amp;2+WEEKDAY(A53,1),FALSE)))</f>
        <v/>
      </c>
      <c r="D53" t="str" cm="1">
        <f t="array" aca="1" ref="D53" ca="1">IF(A53="","",IF(INDIRECT("現場閉所取得計画表・実施状況報告書!R"&amp;B53+2&amp;"C"&amp;2+WEEKDAY(A53,1),FALSE)=0,"",INDIRECT("現場閉所取得計画表・実施状況報告書!R"&amp;B53+2&amp;"C"&amp;2+WEEKDAY(A53,1),FALSE)))</f>
        <v/>
      </c>
      <c r="E53" t="str">
        <f t="shared" si="4"/>
        <v/>
      </c>
      <c r="F53" t="str">
        <f t="shared" ca="1" si="0"/>
        <v/>
      </c>
      <c r="G53">
        <f t="shared" si="10"/>
        <v>5</v>
      </c>
      <c r="H53" t="str">
        <f>IF(A53="","",IF(COUNTIF($G$2:G52,G53)&gt;0,"",MAX($H$2:H52)+1))</f>
        <v/>
      </c>
      <c r="I53" t="str">
        <f>IF(H53="","",IF(COUNTIF($P$1:P52,P53)&gt;0,B53+3,B53))</f>
        <v/>
      </c>
      <c r="J53" t="str">
        <f t="shared" si="11"/>
        <v/>
      </c>
      <c r="K53" t="str">
        <f t="shared" si="6"/>
        <v/>
      </c>
      <c r="L53" t="str">
        <f t="shared" si="1"/>
        <v/>
      </c>
      <c r="M53" t="str">
        <f t="shared" si="2"/>
        <v/>
      </c>
      <c r="N53" t="str">
        <f t="shared" si="7"/>
        <v/>
      </c>
      <c r="O53" t="str">
        <f t="shared" si="8"/>
        <v/>
      </c>
      <c r="P53" t="str">
        <f t="shared" si="9"/>
        <v/>
      </c>
    </row>
    <row r="54" spans="1:16">
      <c r="A54" s="28">
        <f>IF(A53="","",IF(A53+1&gt;現場閉所取得計画表・実施状況報告書!$J$7,"",A53+1))</f>
        <v>46164</v>
      </c>
      <c r="B54">
        <f t="shared" ca="1" si="3"/>
        <v>32</v>
      </c>
      <c r="C54" t="str" cm="1">
        <f t="array" aca="1" ref="C54" ca="1">IF(A54="","",IF(INDIRECT("現場閉所取得計画表・実施状況報告書!R"&amp;B54+1&amp;"C"&amp;2+WEEKDAY(A54,1),FALSE)=0,"",INDIRECT("現場閉所取得計画表・実施状況報告書!R"&amp;B54+1&amp;"C"&amp;2+WEEKDAY(A54,1),FALSE)))</f>
        <v/>
      </c>
      <c r="D54" t="str" cm="1">
        <f t="array" aca="1" ref="D54" ca="1">IF(A54="","",IF(INDIRECT("現場閉所取得計画表・実施状況報告書!R"&amp;B54+2&amp;"C"&amp;2+WEEKDAY(A54,1),FALSE)=0,"",INDIRECT("現場閉所取得計画表・実施状況報告書!R"&amp;B54+2&amp;"C"&amp;2+WEEKDAY(A54,1),FALSE)))</f>
        <v/>
      </c>
      <c r="E54" t="str">
        <f t="shared" si="4"/>
        <v/>
      </c>
      <c r="F54" t="str">
        <f t="shared" ca="1" si="0"/>
        <v/>
      </c>
      <c r="G54">
        <f t="shared" si="10"/>
        <v>5</v>
      </c>
      <c r="H54" t="str">
        <f>IF(A54="","",IF(COUNTIF($G$2:G53,G54)&gt;0,"",MAX($H$2:H53)+1))</f>
        <v/>
      </c>
      <c r="I54" t="str">
        <f>IF(H54="","",IF(COUNTIF($P$1:P53,P54)&gt;0,B54+3,B54))</f>
        <v/>
      </c>
      <c r="J54" t="str">
        <f t="shared" si="11"/>
        <v/>
      </c>
      <c r="K54" t="str">
        <f t="shared" si="6"/>
        <v/>
      </c>
      <c r="L54" t="str">
        <f t="shared" si="1"/>
        <v/>
      </c>
      <c r="M54" t="str">
        <f t="shared" si="2"/>
        <v/>
      </c>
      <c r="N54" t="str">
        <f t="shared" si="7"/>
        <v/>
      </c>
      <c r="O54" t="str">
        <f t="shared" si="8"/>
        <v/>
      </c>
      <c r="P54" t="str">
        <f t="shared" si="9"/>
        <v/>
      </c>
    </row>
    <row r="55" spans="1:16">
      <c r="A55" s="28">
        <f>IF(A54="","",IF(A54+1&gt;現場閉所取得計画表・実施状況報告書!$J$7,"",A54+1))</f>
        <v>46165</v>
      </c>
      <c r="B55">
        <f t="shared" ca="1" si="3"/>
        <v>32</v>
      </c>
      <c r="C55" t="str" cm="1">
        <f t="array" aca="1" ref="C55" ca="1">IF(A55="","",IF(INDIRECT("現場閉所取得計画表・実施状況報告書!R"&amp;B55+1&amp;"C"&amp;2+WEEKDAY(A55,1),FALSE)=0,"",INDIRECT("現場閉所取得計画表・実施状況報告書!R"&amp;B55+1&amp;"C"&amp;2+WEEKDAY(A55,1),FALSE)))</f>
        <v/>
      </c>
      <c r="D55" t="str" cm="1">
        <f t="array" aca="1" ref="D55" ca="1">IF(A55="","",IF(INDIRECT("現場閉所取得計画表・実施状況報告書!R"&amp;B55+2&amp;"C"&amp;2+WEEKDAY(A55,1),FALSE)=0,"",INDIRECT("現場閉所取得計画表・実施状況報告書!R"&amp;B55+2&amp;"C"&amp;2+WEEKDAY(A55,1),FALSE)))</f>
        <v/>
      </c>
      <c r="E55" t="str">
        <f t="shared" si="4"/>
        <v>土日</v>
      </c>
      <c r="F55" t="str">
        <f t="shared" ca="1" si="0"/>
        <v/>
      </c>
      <c r="G55">
        <f t="shared" si="10"/>
        <v>5</v>
      </c>
      <c r="H55" t="str">
        <f>IF(A55="","",IF(COUNTIF($G$2:G54,G55)&gt;0,"",MAX($H$2:H54)+1))</f>
        <v/>
      </c>
      <c r="I55" t="str">
        <f>IF(H55="","",IF(COUNTIF($P$1:P54,P55)&gt;0,B55+3,B55))</f>
        <v/>
      </c>
      <c r="J55" t="str">
        <f t="shared" si="11"/>
        <v/>
      </c>
      <c r="K55" t="str">
        <f t="shared" ca="1" si="6"/>
        <v>休</v>
      </c>
      <c r="L55" t="str">
        <f t="shared" si="1"/>
        <v/>
      </c>
      <c r="M55" t="str">
        <f t="shared" si="2"/>
        <v/>
      </c>
      <c r="N55" t="str">
        <f t="shared" si="7"/>
        <v/>
      </c>
      <c r="O55" t="str">
        <f t="shared" si="8"/>
        <v/>
      </c>
      <c r="P55" t="str">
        <f t="shared" si="9"/>
        <v/>
      </c>
    </row>
    <row r="56" spans="1:16">
      <c r="A56" s="28">
        <f>IF(A55="","",IF(A55+1&gt;現場閉所取得計画表・実施状況報告書!$J$7,"",A55+1))</f>
        <v>46166</v>
      </c>
      <c r="B56">
        <f t="shared" ca="1" si="3"/>
        <v>32</v>
      </c>
      <c r="C56" t="str" cm="1">
        <f t="array" aca="1" ref="C56" ca="1">IF(A56="","",IF(INDIRECT("現場閉所取得計画表・実施状況報告書!R"&amp;B56+1&amp;"C"&amp;2+WEEKDAY(A56,1),FALSE)=0,"",INDIRECT("現場閉所取得計画表・実施状況報告書!R"&amp;B56+1&amp;"C"&amp;2+WEEKDAY(A56,1),FALSE)))</f>
        <v/>
      </c>
      <c r="D56" t="str" cm="1">
        <f t="array" aca="1" ref="D56" ca="1">IF(A56="","",IF(INDIRECT("現場閉所取得計画表・実施状況報告書!R"&amp;B56+2&amp;"C"&amp;2+WEEKDAY(A56,1),FALSE)=0,"",INDIRECT("現場閉所取得計画表・実施状況報告書!R"&amp;B56+2&amp;"C"&amp;2+WEEKDAY(A56,1),FALSE)))</f>
        <v/>
      </c>
      <c r="E56" t="str">
        <f t="shared" si="4"/>
        <v>土日</v>
      </c>
      <c r="F56" t="str">
        <f t="shared" ca="1" si="0"/>
        <v/>
      </c>
      <c r="G56">
        <f t="shared" si="10"/>
        <v>5</v>
      </c>
      <c r="H56" t="str">
        <f>IF(A56="","",IF(COUNTIF($G$2:G55,G56)&gt;0,"",MAX($H$2:H55)+1))</f>
        <v/>
      </c>
      <c r="I56" t="str">
        <f>IF(H56="","",IF(COUNTIF($P$1:P55,P56)&gt;0,B56+3,B56))</f>
        <v/>
      </c>
      <c r="J56" t="str">
        <f t="shared" si="11"/>
        <v/>
      </c>
      <c r="K56" t="str">
        <f t="shared" ca="1" si="6"/>
        <v>休</v>
      </c>
      <c r="L56" t="str">
        <f t="shared" si="1"/>
        <v/>
      </c>
      <c r="M56" t="str">
        <f t="shared" si="2"/>
        <v/>
      </c>
      <c r="N56" t="str">
        <f t="shared" si="7"/>
        <v/>
      </c>
      <c r="O56" t="str">
        <f t="shared" si="8"/>
        <v/>
      </c>
      <c r="P56" t="str">
        <f t="shared" si="9"/>
        <v/>
      </c>
    </row>
    <row r="57" spans="1:16">
      <c r="A57" s="28">
        <f>IF(A56="","",IF(A56+1&gt;現場閉所取得計画表・実施状況報告書!$J$7,"",A56+1))</f>
        <v>46167</v>
      </c>
      <c r="B57">
        <f t="shared" ca="1" si="3"/>
        <v>35</v>
      </c>
      <c r="C57" t="str" cm="1">
        <f t="array" aca="1" ref="C57" ca="1">IF(A57="","",IF(INDIRECT("現場閉所取得計画表・実施状況報告書!R"&amp;B57+1&amp;"C"&amp;2+WEEKDAY(A57,1),FALSE)=0,"",INDIRECT("現場閉所取得計画表・実施状況報告書!R"&amp;B57+1&amp;"C"&amp;2+WEEKDAY(A57,1),FALSE)))</f>
        <v/>
      </c>
      <c r="D57" t="str" cm="1">
        <f t="array" aca="1" ref="D57" ca="1">IF(A57="","",IF(INDIRECT("現場閉所取得計画表・実施状況報告書!R"&amp;B57+2&amp;"C"&amp;2+WEEKDAY(A57,1),FALSE)=0,"",INDIRECT("現場閉所取得計画表・実施状況報告書!R"&amp;B57+2&amp;"C"&amp;2+WEEKDAY(A57,1),FALSE)))</f>
        <v/>
      </c>
      <c r="E57" t="str">
        <f t="shared" si="4"/>
        <v/>
      </c>
      <c r="F57" t="str">
        <f t="shared" ca="1" si="0"/>
        <v/>
      </c>
      <c r="G57">
        <f t="shared" si="10"/>
        <v>5</v>
      </c>
      <c r="H57" t="str">
        <f>IF(A57="","",IF(COUNTIF($G$2:G56,G57)&gt;0,"",MAX($H$2:H56)+1))</f>
        <v/>
      </c>
      <c r="I57" t="str">
        <f>IF(H57="","",IF(COUNTIF($P$1:P56,P57)&gt;0,B57+3,B57))</f>
        <v/>
      </c>
      <c r="J57" t="str">
        <f t="shared" si="11"/>
        <v/>
      </c>
      <c r="K57" t="str">
        <f t="shared" si="6"/>
        <v/>
      </c>
      <c r="L57" t="str">
        <f t="shared" si="1"/>
        <v/>
      </c>
      <c r="M57" t="str">
        <f t="shared" si="2"/>
        <v/>
      </c>
      <c r="N57" t="str">
        <f t="shared" si="7"/>
        <v/>
      </c>
      <c r="O57" t="str">
        <f t="shared" si="8"/>
        <v/>
      </c>
      <c r="P57" t="str">
        <f t="shared" si="9"/>
        <v/>
      </c>
    </row>
    <row r="58" spans="1:16">
      <c r="A58" s="28">
        <f>IF(A57="","",IF(A57+1&gt;現場閉所取得計画表・実施状況報告書!$J$7,"",A57+1))</f>
        <v>46168</v>
      </c>
      <c r="B58">
        <f t="shared" ca="1" si="3"/>
        <v>35</v>
      </c>
      <c r="C58" t="str" cm="1">
        <f t="array" aca="1" ref="C58" ca="1">IF(A58="","",IF(INDIRECT("現場閉所取得計画表・実施状況報告書!R"&amp;B58+1&amp;"C"&amp;2+WEEKDAY(A58,1),FALSE)=0,"",INDIRECT("現場閉所取得計画表・実施状況報告書!R"&amp;B58+1&amp;"C"&amp;2+WEEKDAY(A58,1),FALSE)))</f>
        <v/>
      </c>
      <c r="D58" t="str" cm="1">
        <f t="array" aca="1" ref="D58" ca="1">IF(A58="","",IF(INDIRECT("現場閉所取得計画表・実施状況報告書!R"&amp;B58+2&amp;"C"&amp;2+WEEKDAY(A58,1),FALSE)=0,"",INDIRECT("現場閉所取得計画表・実施状況報告書!R"&amp;B58+2&amp;"C"&amp;2+WEEKDAY(A58,1),FALSE)))</f>
        <v/>
      </c>
      <c r="E58" t="str">
        <f t="shared" si="4"/>
        <v/>
      </c>
      <c r="F58" t="str">
        <f t="shared" ca="1" si="0"/>
        <v/>
      </c>
      <c r="G58">
        <f t="shared" si="10"/>
        <v>5</v>
      </c>
      <c r="H58" t="str">
        <f>IF(A58="","",IF(COUNTIF($G$2:G57,G58)&gt;0,"",MAX($H$2:H57)+1))</f>
        <v/>
      </c>
      <c r="I58" t="str">
        <f>IF(H58="","",IF(COUNTIF($P$1:P57,P58)&gt;0,B58+3,B58))</f>
        <v/>
      </c>
      <c r="J58" t="str">
        <f t="shared" si="11"/>
        <v/>
      </c>
      <c r="K58" t="str">
        <f t="shared" si="6"/>
        <v/>
      </c>
      <c r="L58" t="str">
        <f t="shared" si="1"/>
        <v/>
      </c>
      <c r="M58" t="str">
        <f t="shared" si="2"/>
        <v/>
      </c>
      <c r="N58" t="str">
        <f t="shared" si="7"/>
        <v/>
      </c>
      <c r="O58" t="str">
        <f t="shared" si="8"/>
        <v/>
      </c>
      <c r="P58" t="str">
        <f t="shared" si="9"/>
        <v/>
      </c>
    </row>
    <row r="59" spans="1:16">
      <c r="A59" s="28">
        <f>IF(A58="","",IF(A58+1&gt;現場閉所取得計画表・実施状況報告書!$J$7,"",A58+1))</f>
        <v>46169</v>
      </c>
      <c r="B59">
        <f t="shared" ca="1" si="3"/>
        <v>35</v>
      </c>
      <c r="C59" t="str" cm="1">
        <f t="array" aca="1" ref="C59" ca="1">IF(A59="","",IF(INDIRECT("現場閉所取得計画表・実施状況報告書!R"&amp;B59+1&amp;"C"&amp;2+WEEKDAY(A59,1),FALSE)=0,"",INDIRECT("現場閉所取得計画表・実施状況報告書!R"&amp;B59+1&amp;"C"&amp;2+WEEKDAY(A59,1),FALSE)))</f>
        <v/>
      </c>
      <c r="D59" t="str" cm="1">
        <f t="array" aca="1" ref="D59" ca="1">IF(A59="","",IF(INDIRECT("現場閉所取得計画表・実施状況報告書!R"&amp;B59+2&amp;"C"&amp;2+WEEKDAY(A59,1),FALSE)=0,"",INDIRECT("現場閉所取得計画表・実施状況報告書!R"&amp;B59+2&amp;"C"&amp;2+WEEKDAY(A59,1),FALSE)))</f>
        <v/>
      </c>
      <c r="E59" t="str">
        <f t="shared" si="4"/>
        <v/>
      </c>
      <c r="F59" t="str">
        <f t="shared" ca="1" si="0"/>
        <v/>
      </c>
      <c r="G59">
        <f t="shared" si="10"/>
        <v>5</v>
      </c>
      <c r="H59" t="str">
        <f>IF(A59="","",IF(COUNTIF($G$2:G58,G59)&gt;0,"",MAX($H$2:H58)+1))</f>
        <v/>
      </c>
      <c r="I59" t="str">
        <f>IF(H59="","",IF(COUNTIF($P$1:P58,P59)&gt;0,B59+3,B59))</f>
        <v/>
      </c>
      <c r="J59" t="str">
        <f t="shared" si="11"/>
        <v/>
      </c>
      <c r="K59" t="str">
        <f t="shared" si="6"/>
        <v/>
      </c>
      <c r="L59" t="str">
        <f t="shared" si="1"/>
        <v/>
      </c>
      <c r="M59" t="str">
        <f t="shared" si="2"/>
        <v/>
      </c>
      <c r="N59" t="str">
        <f t="shared" si="7"/>
        <v/>
      </c>
      <c r="O59" t="str">
        <f t="shared" si="8"/>
        <v/>
      </c>
      <c r="P59" t="str">
        <f t="shared" si="9"/>
        <v/>
      </c>
    </row>
    <row r="60" spans="1:16">
      <c r="A60" s="28">
        <f>IF(A59="","",IF(A59+1&gt;現場閉所取得計画表・実施状況報告書!$J$7,"",A59+1))</f>
        <v>46170</v>
      </c>
      <c r="B60">
        <f t="shared" ca="1" si="3"/>
        <v>35</v>
      </c>
      <c r="C60" t="str" cm="1">
        <f t="array" aca="1" ref="C60" ca="1">IF(A60="","",IF(INDIRECT("現場閉所取得計画表・実施状況報告書!R"&amp;B60+1&amp;"C"&amp;2+WEEKDAY(A60,1),FALSE)=0,"",INDIRECT("現場閉所取得計画表・実施状況報告書!R"&amp;B60+1&amp;"C"&amp;2+WEEKDAY(A60,1),FALSE)))</f>
        <v/>
      </c>
      <c r="D60" t="str" cm="1">
        <f t="array" aca="1" ref="D60" ca="1">IF(A60="","",IF(INDIRECT("現場閉所取得計画表・実施状況報告書!R"&amp;B60+2&amp;"C"&amp;2+WEEKDAY(A60,1),FALSE)=0,"",INDIRECT("現場閉所取得計画表・実施状況報告書!R"&amp;B60+2&amp;"C"&amp;2+WEEKDAY(A60,1),FALSE)))</f>
        <v/>
      </c>
      <c r="E60" t="str">
        <f t="shared" si="4"/>
        <v/>
      </c>
      <c r="F60" t="str">
        <f t="shared" ca="1" si="0"/>
        <v/>
      </c>
      <c r="G60">
        <f t="shared" si="10"/>
        <v>5</v>
      </c>
      <c r="H60" t="str">
        <f>IF(A60="","",IF(COUNTIF($G$2:G59,G60)&gt;0,"",MAX($H$2:H59)+1))</f>
        <v/>
      </c>
      <c r="I60" t="str">
        <f>IF(H60="","",IF(COUNTIF($P$1:P59,P60)&gt;0,B60+3,B60))</f>
        <v/>
      </c>
      <c r="J60" t="str">
        <f t="shared" si="11"/>
        <v/>
      </c>
      <c r="K60" t="str">
        <f t="shared" si="6"/>
        <v/>
      </c>
      <c r="L60" t="str">
        <f t="shared" si="1"/>
        <v/>
      </c>
      <c r="M60" t="str">
        <f t="shared" si="2"/>
        <v/>
      </c>
      <c r="N60" t="str">
        <f t="shared" si="7"/>
        <v/>
      </c>
      <c r="O60" t="str">
        <f t="shared" si="8"/>
        <v/>
      </c>
      <c r="P60" t="str">
        <f t="shared" si="9"/>
        <v/>
      </c>
    </row>
    <row r="61" spans="1:16">
      <c r="A61" s="28">
        <f>IF(A60="","",IF(A60+1&gt;現場閉所取得計画表・実施状況報告書!$J$7,"",A60+1))</f>
        <v>46171</v>
      </c>
      <c r="B61">
        <f t="shared" ca="1" si="3"/>
        <v>35</v>
      </c>
      <c r="C61" t="str" cm="1">
        <f t="array" aca="1" ref="C61" ca="1">IF(A61="","",IF(INDIRECT("現場閉所取得計画表・実施状況報告書!R"&amp;B61+1&amp;"C"&amp;2+WEEKDAY(A61,1),FALSE)=0,"",INDIRECT("現場閉所取得計画表・実施状況報告書!R"&amp;B61+1&amp;"C"&amp;2+WEEKDAY(A61,1),FALSE)))</f>
        <v/>
      </c>
      <c r="D61" t="str" cm="1">
        <f t="array" aca="1" ref="D61" ca="1">IF(A61="","",IF(INDIRECT("現場閉所取得計画表・実施状況報告書!R"&amp;B61+2&amp;"C"&amp;2+WEEKDAY(A61,1),FALSE)=0,"",INDIRECT("現場閉所取得計画表・実施状況報告書!R"&amp;B61+2&amp;"C"&amp;2+WEEKDAY(A61,1),FALSE)))</f>
        <v/>
      </c>
      <c r="E61" t="str">
        <f t="shared" si="4"/>
        <v/>
      </c>
      <c r="F61" t="str">
        <f t="shared" ca="1" si="0"/>
        <v/>
      </c>
      <c r="G61">
        <f t="shared" si="10"/>
        <v>5</v>
      </c>
      <c r="H61" t="str">
        <f>IF(A61="","",IF(COUNTIF($G$2:G60,G61)&gt;0,"",MAX($H$2:H60)+1))</f>
        <v/>
      </c>
      <c r="I61" t="str">
        <f>IF(H61="","",IF(COUNTIF($P$1:P60,P61)&gt;0,B61+3,B61))</f>
        <v/>
      </c>
      <c r="J61" t="str">
        <f t="shared" si="11"/>
        <v/>
      </c>
      <c r="K61" t="str">
        <f t="shared" si="6"/>
        <v/>
      </c>
      <c r="L61" t="str">
        <f t="shared" si="1"/>
        <v/>
      </c>
      <c r="M61" t="str">
        <f t="shared" si="2"/>
        <v/>
      </c>
      <c r="N61" t="str">
        <f t="shared" si="7"/>
        <v/>
      </c>
      <c r="O61" t="str">
        <f t="shared" si="8"/>
        <v/>
      </c>
      <c r="P61" t="str">
        <f t="shared" si="9"/>
        <v/>
      </c>
    </row>
    <row r="62" spans="1:16">
      <c r="A62" s="28">
        <f>IF(A61="","",IF(A61+1&gt;現場閉所取得計画表・実施状況報告書!$J$7,"",A61+1))</f>
        <v>46172</v>
      </c>
      <c r="B62">
        <f t="shared" ca="1" si="3"/>
        <v>35</v>
      </c>
      <c r="C62" t="str" cm="1">
        <f t="array" aca="1" ref="C62" ca="1">IF(A62="","",IF(INDIRECT("現場閉所取得計画表・実施状況報告書!R"&amp;B62+1&amp;"C"&amp;2+WEEKDAY(A62,1),FALSE)=0,"",INDIRECT("現場閉所取得計画表・実施状況報告書!R"&amp;B62+1&amp;"C"&amp;2+WEEKDAY(A62,1),FALSE)))</f>
        <v/>
      </c>
      <c r="D62" t="str" cm="1">
        <f t="array" aca="1" ref="D62" ca="1">IF(A62="","",IF(INDIRECT("現場閉所取得計画表・実施状況報告書!R"&amp;B62+2&amp;"C"&amp;2+WEEKDAY(A62,1),FALSE)=0,"",INDIRECT("現場閉所取得計画表・実施状況報告書!R"&amp;B62+2&amp;"C"&amp;2+WEEKDAY(A62,1),FALSE)))</f>
        <v/>
      </c>
      <c r="E62" t="str">
        <f t="shared" si="4"/>
        <v>土日</v>
      </c>
      <c r="F62" t="str">
        <f t="shared" ca="1" si="0"/>
        <v/>
      </c>
      <c r="G62">
        <f t="shared" si="10"/>
        <v>5</v>
      </c>
      <c r="H62" t="str">
        <f>IF(A62="","",IF(COUNTIF($G$2:G61,G62)&gt;0,"",MAX($H$2:H61)+1))</f>
        <v/>
      </c>
      <c r="I62" t="str">
        <f>IF(H62="","",IF(COUNTIF($P$1:P61,P62)&gt;0,B62+3,B62))</f>
        <v/>
      </c>
      <c r="J62" t="str">
        <f t="shared" si="11"/>
        <v/>
      </c>
      <c r="K62" t="str">
        <f t="shared" ca="1" si="6"/>
        <v>休</v>
      </c>
      <c r="L62" t="str">
        <f t="shared" si="1"/>
        <v/>
      </c>
      <c r="M62" t="str">
        <f t="shared" si="2"/>
        <v/>
      </c>
      <c r="N62" t="str">
        <f t="shared" si="7"/>
        <v/>
      </c>
      <c r="O62" t="str">
        <f t="shared" si="8"/>
        <v/>
      </c>
      <c r="P62" t="str">
        <f t="shared" si="9"/>
        <v/>
      </c>
    </row>
    <row r="63" spans="1:16">
      <c r="A63" s="28">
        <f>IF(A62="","",IF(A62+1&gt;現場閉所取得計画表・実施状況報告書!$J$7,"",A62+1))</f>
        <v>46173</v>
      </c>
      <c r="B63">
        <f t="shared" ca="1" si="3"/>
        <v>35</v>
      </c>
      <c r="C63" t="str" cm="1">
        <f t="array" aca="1" ref="C63" ca="1">IF(A63="","",IF(INDIRECT("現場閉所取得計画表・実施状況報告書!R"&amp;B63+1&amp;"C"&amp;2+WEEKDAY(A63,1),FALSE)=0,"",INDIRECT("現場閉所取得計画表・実施状況報告書!R"&amp;B63+1&amp;"C"&amp;2+WEEKDAY(A63,1),FALSE)))</f>
        <v/>
      </c>
      <c r="D63" t="str" cm="1">
        <f t="array" aca="1" ref="D63" ca="1">IF(A63="","",IF(INDIRECT("現場閉所取得計画表・実施状況報告書!R"&amp;B63+2&amp;"C"&amp;2+WEEKDAY(A63,1),FALSE)=0,"",INDIRECT("現場閉所取得計画表・実施状況報告書!R"&amp;B63+2&amp;"C"&amp;2+WEEKDAY(A63,1),FALSE)))</f>
        <v/>
      </c>
      <c r="E63" t="str">
        <f t="shared" si="4"/>
        <v>土日</v>
      </c>
      <c r="F63" t="str">
        <f t="shared" ca="1" si="0"/>
        <v/>
      </c>
      <c r="G63">
        <f t="shared" si="10"/>
        <v>5</v>
      </c>
      <c r="H63" t="str">
        <f>IF(A63="","",IF(COUNTIF($G$2:G62,G63)&gt;0,"",MAX($H$2:H62)+1))</f>
        <v/>
      </c>
      <c r="I63" t="str">
        <f>IF(H63="","",IF(COUNTIF($P$1:P62,P63)&gt;0,B63+3,B63))</f>
        <v/>
      </c>
      <c r="J63" t="str">
        <f t="shared" si="11"/>
        <v/>
      </c>
      <c r="K63" t="str">
        <f t="shared" ca="1" si="6"/>
        <v>休</v>
      </c>
      <c r="L63" t="str">
        <f t="shared" si="1"/>
        <v/>
      </c>
      <c r="M63" t="str">
        <f t="shared" si="2"/>
        <v/>
      </c>
      <c r="N63" t="str">
        <f t="shared" si="7"/>
        <v/>
      </c>
      <c r="O63" t="str">
        <f t="shared" si="8"/>
        <v/>
      </c>
      <c r="P63" t="str">
        <f t="shared" si="9"/>
        <v/>
      </c>
    </row>
    <row r="64" spans="1:16">
      <c r="A64" s="28">
        <f>IF(A63="","",IF(A63+1&gt;現場閉所取得計画表・実施状況報告書!$J$7,"",A63+1))</f>
        <v>46174</v>
      </c>
      <c r="B64">
        <f t="shared" ca="1" si="3"/>
        <v>38</v>
      </c>
      <c r="C64" t="str" cm="1">
        <f t="array" aca="1" ref="C64" ca="1">IF(A64="","",IF(INDIRECT("現場閉所取得計画表・実施状況報告書!R"&amp;B64+1&amp;"C"&amp;2+WEEKDAY(A64,1),FALSE)=0,"",INDIRECT("現場閉所取得計画表・実施状況報告書!R"&amp;B64+1&amp;"C"&amp;2+WEEKDAY(A64,1),FALSE)))</f>
        <v/>
      </c>
      <c r="D64" t="str" cm="1">
        <f t="array" aca="1" ref="D64" ca="1">IF(A64="","",IF(INDIRECT("現場閉所取得計画表・実施状況報告書!R"&amp;B64+2&amp;"C"&amp;2+WEEKDAY(A64,1),FALSE)=0,"",INDIRECT("現場閉所取得計画表・実施状況報告書!R"&amp;B64+2&amp;"C"&amp;2+WEEKDAY(A64,1),FALSE)))</f>
        <v/>
      </c>
      <c r="E64" t="str">
        <f t="shared" si="4"/>
        <v/>
      </c>
      <c r="F64" t="str">
        <f t="shared" ca="1" si="0"/>
        <v/>
      </c>
      <c r="G64">
        <f t="shared" si="10"/>
        <v>6</v>
      </c>
      <c r="H64">
        <f>IF(A64="","",IF(COUNTIF($G$2:G63,G64)&gt;0,"",MAX($H$2:H63)+1))</f>
        <v>3</v>
      </c>
      <c r="I64">
        <f ca="1">IF(H64="","",IF(COUNTIF($P$1:P63,P64)&gt;0,B64+3,B64))</f>
        <v>38</v>
      </c>
      <c r="J64" t="str">
        <f t="shared" si="11"/>
        <v>3月目（6月1日～6月30日）</v>
      </c>
      <c r="K64" t="str">
        <f t="shared" si="6"/>
        <v/>
      </c>
      <c r="L64">
        <f t="shared" ca="1" si="1"/>
        <v>0</v>
      </c>
      <c r="M64">
        <f t="shared" ca="1" si="2"/>
        <v>30</v>
      </c>
      <c r="N64">
        <f t="shared" ca="1" si="7"/>
        <v>8</v>
      </c>
      <c r="O64" t="str">
        <f t="shared" ca="1" si="8"/>
        <v>×</v>
      </c>
      <c r="P64">
        <f t="shared" ca="1" si="9"/>
        <v>38</v>
      </c>
    </row>
    <row r="65" spans="1:16">
      <c r="A65" s="28">
        <f>IF(A64="","",IF(A64+1&gt;現場閉所取得計画表・実施状況報告書!$J$7,"",A64+1))</f>
        <v>46175</v>
      </c>
      <c r="B65">
        <f t="shared" ca="1" si="3"/>
        <v>38</v>
      </c>
      <c r="C65" t="str" cm="1">
        <f t="array" aca="1" ref="C65" ca="1">IF(A65="","",IF(INDIRECT("現場閉所取得計画表・実施状況報告書!R"&amp;B65+1&amp;"C"&amp;2+WEEKDAY(A65,1),FALSE)=0,"",INDIRECT("現場閉所取得計画表・実施状況報告書!R"&amp;B65+1&amp;"C"&amp;2+WEEKDAY(A65,1),FALSE)))</f>
        <v/>
      </c>
      <c r="D65" t="str" cm="1">
        <f t="array" aca="1" ref="D65" ca="1">IF(A65="","",IF(INDIRECT("現場閉所取得計画表・実施状況報告書!R"&amp;B65+2&amp;"C"&amp;2+WEEKDAY(A65,1),FALSE)=0,"",INDIRECT("現場閉所取得計画表・実施状況報告書!R"&amp;B65+2&amp;"C"&amp;2+WEEKDAY(A65,1),FALSE)))</f>
        <v/>
      </c>
      <c r="E65" t="str">
        <f t="shared" si="4"/>
        <v/>
      </c>
      <c r="F65" t="str">
        <f t="shared" ca="1" si="0"/>
        <v/>
      </c>
      <c r="G65">
        <f t="shared" si="10"/>
        <v>6</v>
      </c>
      <c r="H65" t="str">
        <f>IF(A65="","",IF(COUNTIF($G$2:G64,G65)&gt;0,"",MAX($H$2:H64)+1))</f>
        <v/>
      </c>
      <c r="I65" t="str">
        <f>IF(H65="","",IF(COUNTIF($P$1:P64,P65)&gt;0,B65+3,B65))</f>
        <v/>
      </c>
      <c r="J65" t="str">
        <f t="shared" si="11"/>
        <v/>
      </c>
      <c r="K65" t="str">
        <f t="shared" si="6"/>
        <v/>
      </c>
      <c r="L65" t="str">
        <f t="shared" si="1"/>
        <v/>
      </c>
      <c r="M65" t="str">
        <f t="shared" si="2"/>
        <v/>
      </c>
      <c r="N65" t="str">
        <f t="shared" si="7"/>
        <v/>
      </c>
      <c r="O65" t="str">
        <f t="shared" si="8"/>
        <v/>
      </c>
      <c r="P65" t="str">
        <f t="shared" si="9"/>
        <v/>
      </c>
    </row>
    <row r="66" spans="1:16">
      <c r="A66" s="28">
        <f>IF(A65="","",IF(A65+1&gt;現場閉所取得計画表・実施状況報告書!$J$7,"",A65+1))</f>
        <v>46176</v>
      </c>
      <c r="B66">
        <f t="shared" ca="1" si="3"/>
        <v>38</v>
      </c>
      <c r="C66" t="str" cm="1">
        <f t="array" aca="1" ref="C66" ca="1">IF(A66="","",IF(INDIRECT("現場閉所取得計画表・実施状況報告書!R"&amp;B66+1&amp;"C"&amp;2+WEEKDAY(A66,1),FALSE)=0,"",INDIRECT("現場閉所取得計画表・実施状況報告書!R"&amp;B66+1&amp;"C"&amp;2+WEEKDAY(A66,1),FALSE)))</f>
        <v/>
      </c>
      <c r="D66" t="str" cm="1">
        <f t="array" aca="1" ref="D66" ca="1">IF(A66="","",IF(INDIRECT("現場閉所取得計画表・実施状況報告書!R"&amp;B66+2&amp;"C"&amp;2+WEEKDAY(A66,1),FALSE)=0,"",INDIRECT("現場閉所取得計画表・実施状況報告書!R"&amp;B66+2&amp;"C"&amp;2+WEEKDAY(A66,1),FALSE)))</f>
        <v/>
      </c>
      <c r="E66" t="str">
        <f t="shared" si="4"/>
        <v/>
      </c>
      <c r="F66" t="str">
        <f t="shared" ca="1" si="0"/>
        <v/>
      </c>
      <c r="G66">
        <f t="shared" si="10"/>
        <v>6</v>
      </c>
      <c r="H66" t="str">
        <f>IF(A66="","",IF(COUNTIF($G$2:G65,G66)&gt;0,"",MAX($H$2:H65)+1))</f>
        <v/>
      </c>
      <c r="I66" t="str">
        <f>IF(H66="","",IF(COUNTIF($P$1:P65,P66)&gt;0,B66+3,B66))</f>
        <v/>
      </c>
      <c r="J66" t="str">
        <f t="shared" si="11"/>
        <v/>
      </c>
      <c r="K66" t="str">
        <f t="shared" si="6"/>
        <v/>
      </c>
      <c r="L66" t="str">
        <f t="shared" si="1"/>
        <v/>
      </c>
      <c r="M66" t="str">
        <f t="shared" si="2"/>
        <v/>
      </c>
      <c r="N66" t="str">
        <f t="shared" si="7"/>
        <v/>
      </c>
      <c r="O66" t="str">
        <f t="shared" si="8"/>
        <v/>
      </c>
      <c r="P66" t="str">
        <f t="shared" si="9"/>
        <v/>
      </c>
    </row>
    <row r="67" spans="1:16">
      <c r="A67" s="28">
        <f>IF(A66="","",IF(A66+1&gt;現場閉所取得計画表・実施状況報告書!$J$7,"",A66+1))</f>
        <v>46177</v>
      </c>
      <c r="B67">
        <f t="shared" ca="1" si="3"/>
        <v>38</v>
      </c>
      <c r="C67" t="str" cm="1">
        <f t="array" aca="1" ref="C67" ca="1">IF(A67="","",IF(INDIRECT("現場閉所取得計画表・実施状況報告書!R"&amp;B67+1&amp;"C"&amp;2+WEEKDAY(A67,1),FALSE)=0,"",INDIRECT("現場閉所取得計画表・実施状況報告書!R"&amp;B67+1&amp;"C"&amp;2+WEEKDAY(A67,1),FALSE)))</f>
        <v/>
      </c>
      <c r="D67" t="str" cm="1">
        <f t="array" aca="1" ref="D67" ca="1">IF(A67="","",IF(INDIRECT("現場閉所取得計画表・実施状況報告書!R"&amp;B67+2&amp;"C"&amp;2+WEEKDAY(A67,1),FALSE)=0,"",INDIRECT("現場閉所取得計画表・実施状況報告書!R"&amp;B67+2&amp;"C"&amp;2+WEEKDAY(A67,1),FALSE)))</f>
        <v/>
      </c>
      <c r="E67" t="str">
        <f t="shared" si="4"/>
        <v/>
      </c>
      <c r="F67" t="str">
        <f t="shared" ref="F67:F130" ca="1" si="12">IF(C67="","",IF(LEN(C67)&lt;&gt;LEN(SUBSTITUTE(C67,"閉所","")),"閉所",""))</f>
        <v/>
      </c>
      <c r="G67">
        <f t="shared" si="10"/>
        <v>6</v>
      </c>
      <c r="H67" t="str">
        <f>IF(A67="","",IF(COUNTIF($G$2:G66,G67)&gt;0,"",MAX($H$2:H66)+1))</f>
        <v/>
      </c>
      <c r="I67" t="str">
        <f>IF(H67="","",IF(COUNTIF($P$1:P66,P67)&gt;0,B67+3,B67))</f>
        <v/>
      </c>
      <c r="J67" t="str">
        <f t="shared" si="11"/>
        <v/>
      </c>
      <c r="K67" t="str">
        <f t="shared" si="6"/>
        <v/>
      </c>
      <c r="L67" t="str">
        <f t="shared" ref="L67:L130" si="13">IF(H67="","",COUNTIFS($G:$G,G67,$F:$F,"閉所"))</f>
        <v/>
      </c>
      <c r="M67" t="str">
        <f t="shared" ref="M67:M130" si="14">IF(H67="","",COUNTIF($G:$G,G67)-COUNTIFS($G:$G,G67,$C:$C,"対象外"))</f>
        <v/>
      </c>
      <c r="N67" t="str">
        <f t="shared" si="7"/>
        <v/>
      </c>
      <c r="O67" t="str">
        <f t="shared" ref="O67:O130" si="15">IF(H67="","",IF(OR((L67/M67)&gt;=0.285,L67&gt;=N67)=TRUE,"〇","×"))</f>
        <v/>
      </c>
      <c r="P67" t="str">
        <f t="shared" si="9"/>
        <v/>
      </c>
    </row>
    <row r="68" spans="1:16">
      <c r="A68" s="28">
        <f>IF(A67="","",IF(A67+1&gt;現場閉所取得計画表・実施状況報告書!$J$7,"",A67+1))</f>
        <v>46178</v>
      </c>
      <c r="B68">
        <f t="shared" ref="B68:B131" ca="1" si="16">IF(A68="","",MATCH(A68,INDIRECT("現場閉所取得計画表・実施状況報告書!C["&amp;WEEKDAY(A68,2)&amp;"]",FALSE),0))</f>
        <v>38</v>
      </c>
      <c r="C68" t="str" cm="1">
        <f t="array" aca="1" ref="C68" ca="1">IF(A68="","",IF(INDIRECT("現場閉所取得計画表・実施状況報告書!R"&amp;B68+1&amp;"C"&amp;2+WEEKDAY(A68,1),FALSE)=0,"",INDIRECT("現場閉所取得計画表・実施状況報告書!R"&amp;B68+1&amp;"C"&amp;2+WEEKDAY(A68,1),FALSE)))</f>
        <v/>
      </c>
      <c r="D68" t="str" cm="1">
        <f t="array" aca="1" ref="D68" ca="1">IF(A68="","",IF(INDIRECT("現場閉所取得計画表・実施状況報告書!R"&amp;B68+2&amp;"C"&amp;2+WEEKDAY(A68,1),FALSE)=0,"",INDIRECT("現場閉所取得計画表・実施状況報告書!R"&amp;B68+2&amp;"C"&amp;2+WEEKDAY(A68,1),FALSE)))</f>
        <v/>
      </c>
      <c r="E68" t="str">
        <f t="shared" ref="E68:E131" si="17">IF(A68="","",IF(WEEKDAY(A68,2)&gt;5,"土日",""))</f>
        <v/>
      </c>
      <c r="F68" t="str">
        <f t="shared" ca="1" si="12"/>
        <v/>
      </c>
      <c r="G68">
        <f t="shared" si="10"/>
        <v>6</v>
      </c>
      <c r="H68" t="str">
        <f>IF(A68="","",IF(COUNTIF($G$2:G67,G68)&gt;0,"",MAX($H$2:H67)+1))</f>
        <v/>
      </c>
      <c r="I68" t="str">
        <f>IF(H68="","",IF(COUNTIF($P$1:P67,P68)&gt;0,B68+3,B68))</f>
        <v/>
      </c>
      <c r="J68" t="str">
        <f t="shared" si="11"/>
        <v/>
      </c>
      <c r="K68" t="str">
        <f t="shared" ref="K68:K131" si="18">IF(A68="","",IF(E68="","",IF(C68="対象外","","休")))</f>
        <v/>
      </c>
      <c r="L68" t="str">
        <f t="shared" si="13"/>
        <v/>
      </c>
      <c r="M68" t="str">
        <f t="shared" si="14"/>
        <v/>
      </c>
      <c r="N68" t="str">
        <f t="shared" ref="N68:N131" si="19">IF(H68="","",COUNTIFS($G:$G,G68,$E:$E,"土日",$C:$C,"&lt;&gt;対象外")+COUNTIFS($G:$G,G68,$E:$E,"祝日",$C:$C,"&lt;&gt;対象外"))</f>
        <v/>
      </c>
      <c r="O68" t="str">
        <f t="shared" si="15"/>
        <v/>
      </c>
      <c r="P68" t="str">
        <f t="shared" ref="P68:P131" si="20">IF(H68="","",B68)</f>
        <v/>
      </c>
    </row>
    <row r="69" spans="1:16">
      <c r="A69" s="28">
        <f>IF(A68="","",IF(A68+1&gt;現場閉所取得計画表・実施状況報告書!$J$7,"",A68+1))</f>
        <v>46179</v>
      </c>
      <c r="B69">
        <f t="shared" ca="1" si="16"/>
        <v>38</v>
      </c>
      <c r="C69" t="str" cm="1">
        <f t="array" aca="1" ref="C69" ca="1">IF(A69="","",IF(INDIRECT("現場閉所取得計画表・実施状況報告書!R"&amp;B69+1&amp;"C"&amp;2+WEEKDAY(A69,1),FALSE)=0,"",INDIRECT("現場閉所取得計画表・実施状況報告書!R"&amp;B69+1&amp;"C"&amp;2+WEEKDAY(A69,1),FALSE)))</f>
        <v/>
      </c>
      <c r="D69" t="str" cm="1">
        <f t="array" aca="1" ref="D69" ca="1">IF(A69="","",IF(INDIRECT("現場閉所取得計画表・実施状況報告書!R"&amp;B69+2&amp;"C"&amp;2+WEEKDAY(A69,1),FALSE)=0,"",INDIRECT("現場閉所取得計画表・実施状況報告書!R"&amp;B69+2&amp;"C"&amp;2+WEEKDAY(A69,1),FALSE)))</f>
        <v/>
      </c>
      <c r="E69" t="str">
        <f t="shared" si="17"/>
        <v>土日</v>
      </c>
      <c r="F69" t="str">
        <f t="shared" ca="1" si="12"/>
        <v/>
      </c>
      <c r="G69">
        <f t="shared" ref="G69:G132" si="21">IF(A69="","",MONTH(A69))</f>
        <v>6</v>
      </c>
      <c r="H69" t="str">
        <f>IF(A69="","",IF(COUNTIF($G$2:G68,G69)&gt;0,"",MAX($H$2:H68)+1))</f>
        <v/>
      </c>
      <c r="I69" t="str">
        <f>IF(H69="","",IF(COUNTIF($P$1:P68,P69)&gt;0,B69+3,B69))</f>
        <v/>
      </c>
      <c r="J69" t="str">
        <f t="shared" ref="J69:J132" si="22">IF(H69="","",H69&amp;"月目（"&amp;MONTH(_xlfn.MINIFS($A:$A,$G:$G,G69))&amp;"月"&amp;DAY(_xlfn.MINIFS($A:$A,$G:$G,G69))&amp;"日～"&amp;MONTH(_xlfn.MAXIFS($A:$A,$G:$G,G69))&amp;"月"&amp;DAY(_xlfn.MAXIFS($A:$A,$G:$G,G69))&amp;"日）")</f>
        <v/>
      </c>
      <c r="K69" t="str">
        <f t="shared" ca="1" si="18"/>
        <v>休</v>
      </c>
      <c r="L69" t="str">
        <f t="shared" si="13"/>
        <v/>
      </c>
      <c r="M69" t="str">
        <f t="shared" si="14"/>
        <v/>
      </c>
      <c r="N69" t="str">
        <f t="shared" si="19"/>
        <v/>
      </c>
      <c r="O69" t="str">
        <f t="shared" si="15"/>
        <v/>
      </c>
      <c r="P69" t="str">
        <f t="shared" si="20"/>
        <v/>
      </c>
    </row>
    <row r="70" spans="1:16">
      <c r="A70" s="28">
        <f>IF(A69="","",IF(A69+1&gt;現場閉所取得計画表・実施状況報告書!$J$7,"",A69+1))</f>
        <v>46180</v>
      </c>
      <c r="B70">
        <f t="shared" ca="1" si="16"/>
        <v>38</v>
      </c>
      <c r="C70" t="str" cm="1">
        <f t="array" aca="1" ref="C70" ca="1">IF(A70="","",IF(INDIRECT("現場閉所取得計画表・実施状況報告書!R"&amp;B70+1&amp;"C"&amp;2+WEEKDAY(A70,1),FALSE)=0,"",INDIRECT("現場閉所取得計画表・実施状況報告書!R"&amp;B70+1&amp;"C"&amp;2+WEEKDAY(A70,1),FALSE)))</f>
        <v/>
      </c>
      <c r="D70" t="str" cm="1">
        <f t="array" aca="1" ref="D70" ca="1">IF(A70="","",IF(INDIRECT("現場閉所取得計画表・実施状況報告書!R"&amp;B70+2&amp;"C"&amp;2+WEEKDAY(A70,1),FALSE)=0,"",INDIRECT("現場閉所取得計画表・実施状況報告書!R"&amp;B70+2&amp;"C"&amp;2+WEEKDAY(A70,1),FALSE)))</f>
        <v/>
      </c>
      <c r="E70" t="str">
        <f t="shared" si="17"/>
        <v>土日</v>
      </c>
      <c r="F70" t="str">
        <f t="shared" ca="1" si="12"/>
        <v/>
      </c>
      <c r="G70">
        <f t="shared" si="21"/>
        <v>6</v>
      </c>
      <c r="H70" t="str">
        <f>IF(A70="","",IF(COUNTIF($G$2:G69,G70)&gt;0,"",MAX($H$2:H69)+1))</f>
        <v/>
      </c>
      <c r="I70" t="str">
        <f>IF(H70="","",IF(COUNTIF($P$1:P69,P70)&gt;0,B70+3,B70))</f>
        <v/>
      </c>
      <c r="J70" t="str">
        <f t="shared" si="22"/>
        <v/>
      </c>
      <c r="K70" t="str">
        <f t="shared" ca="1" si="18"/>
        <v>休</v>
      </c>
      <c r="L70" t="str">
        <f t="shared" si="13"/>
        <v/>
      </c>
      <c r="M70" t="str">
        <f t="shared" si="14"/>
        <v/>
      </c>
      <c r="N70" t="str">
        <f t="shared" si="19"/>
        <v/>
      </c>
      <c r="O70" t="str">
        <f t="shared" si="15"/>
        <v/>
      </c>
      <c r="P70" t="str">
        <f t="shared" si="20"/>
        <v/>
      </c>
    </row>
    <row r="71" spans="1:16">
      <c r="A71" s="28">
        <f>IF(A70="","",IF(A70+1&gt;現場閉所取得計画表・実施状況報告書!$J$7,"",A70+1))</f>
        <v>46181</v>
      </c>
      <c r="B71">
        <f t="shared" ca="1" si="16"/>
        <v>41</v>
      </c>
      <c r="C71" t="str" cm="1">
        <f t="array" aca="1" ref="C71" ca="1">IF(A71="","",IF(INDIRECT("現場閉所取得計画表・実施状況報告書!R"&amp;B71+1&amp;"C"&amp;2+WEEKDAY(A71,1),FALSE)=0,"",INDIRECT("現場閉所取得計画表・実施状況報告書!R"&amp;B71+1&amp;"C"&amp;2+WEEKDAY(A71,1),FALSE)))</f>
        <v/>
      </c>
      <c r="D71" t="str" cm="1">
        <f t="array" aca="1" ref="D71" ca="1">IF(A71="","",IF(INDIRECT("現場閉所取得計画表・実施状況報告書!R"&amp;B71+2&amp;"C"&amp;2+WEEKDAY(A71,1),FALSE)=0,"",INDIRECT("現場閉所取得計画表・実施状況報告書!R"&amp;B71+2&amp;"C"&amp;2+WEEKDAY(A71,1),FALSE)))</f>
        <v/>
      </c>
      <c r="E71" t="str">
        <f t="shared" si="17"/>
        <v/>
      </c>
      <c r="F71" t="str">
        <f t="shared" ca="1" si="12"/>
        <v/>
      </c>
      <c r="G71">
        <f t="shared" si="21"/>
        <v>6</v>
      </c>
      <c r="H71" t="str">
        <f>IF(A71="","",IF(COUNTIF($G$2:G70,G71)&gt;0,"",MAX($H$2:H70)+1))</f>
        <v/>
      </c>
      <c r="I71" t="str">
        <f>IF(H71="","",IF(COUNTIF($P$1:P70,P71)&gt;0,B71+3,B71))</f>
        <v/>
      </c>
      <c r="J71" t="str">
        <f t="shared" si="22"/>
        <v/>
      </c>
      <c r="K71" t="str">
        <f t="shared" si="18"/>
        <v/>
      </c>
      <c r="L71" t="str">
        <f t="shared" si="13"/>
        <v/>
      </c>
      <c r="M71" t="str">
        <f t="shared" si="14"/>
        <v/>
      </c>
      <c r="N71" t="str">
        <f t="shared" si="19"/>
        <v/>
      </c>
      <c r="O71" t="str">
        <f t="shared" si="15"/>
        <v/>
      </c>
      <c r="P71" t="str">
        <f t="shared" si="20"/>
        <v/>
      </c>
    </row>
    <row r="72" spans="1:16">
      <c r="A72" s="28">
        <f>IF(A71="","",IF(A71+1&gt;現場閉所取得計画表・実施状況報告書!$J$7,"",A71+1))</f>
        <v>46182</v>
      </c>
      <c r="B72">
        <f t="shared" ca="1" si="16"/>
        <v>41</v>
      </c>
      <c r="C72" t="str" cm="1">
        <f t="array" aca="1" ref="C72" ca="1">IF(A72="","",IF(INDIRECT("現場閉所取得計画表・実施状況報告書!R"&amp;B72+1&amp;"C"&amp;2+WEEKDAY(A72,1),FALSE)=0,"",INDIRECT("現場閉所取得計画表・実施状況報告書!R"&amp;B72+1&amp;"C"&amp;2+WEEKDAY(A72,1),FALSE)))</f>
        <v/>
      </c>
      <c r="D72" t="str" cm="1">
        <f t="array" aca="1" ref="D72" ca="1">IF(A72="","",IF(INDIRECT("現場閉所取得計画表・実施状況報告書!R"&amp;B72+2&amp;"C"&amp;2+WEEKDAY(A72,1),FALSE)=0,"",INDIRECT("現場閉所取得計画表・実施状況報告書!R"&amp;B72+2&amp;"C"&amp;2+WEEKDAY(A72,1),FALSE)))</f>
        <v/>
      </c>
      <c r="E72" t="str">
        <f t="shared" si="17"/>
        <v/>
      </c>
      <c r="F72" t="str">
        <f t="shared" ca="1" si="12"/>
        <v/>
      </c>
      <c r="G72">
        <f t="shared" si="21"/>
        <v>6</v>
      </c>
      <c r="H72" t="str">
        <f>IF(A72="","",IF(COUNTIF($G$2:G71,G72)&gt;0,"",MAX($H$2:H71)+1))</f>
        <v/>
      </c>
      <c r="I72" t="str">
        <f>IF(H72="","",IF(COUNTIF($P$1:P71,P72)&gt;0,B72+3,B72))</f>
        <v/>
      </c>
      <c r="J72" t="str">
        <f t="shared" si="22"/>
        <v/>
      </c>
      <c r="K72" t="str">
        <f t="shared" si="18"/>
        <v/>
      </c>
      <c r="L72" t="str">
        <f t="shared" si="13"/>
        <v/>
      </c>
      <c r="M72" t="str">
        <f t="shared" si="14"/>
        <v/>
      </c>
      <c r="N72" t="str">
        <f t="shared" si="19"/>
        <v/>
      </c>
      <c r="O72" t="str">
        <f t="shared" si="15"/>
        <v/>
      </c>
      <c r="P72" t="str">
        <f t="shared" si="20"/>
        <v/>
      </c>
    </row>
    <row r="73" spans="1:16">
      <c r="A73" s="28">
        <f>IF(A72="","",IF(A72+1&gt;現場閉所取得計画表・実施状況報告書!$J$7,"",A72+1))</f>
        <v>46183</v>
      </c>
      <c r="B73">
        <f t="shared" ca="1" si="16"/>
        <v>41</v>
      </c>
      <c r="C73" t="str" cm="1">
        <f t="array" aca="1" ref="C73" ca="1">IF(A73="","",IF(INDIRECT("現場閉所取得計画表・実施状況報告書!R"&amp;B73+1&amp;"C"&amp;2+WEEKDAY(A73,1),FALSE)=0,"",INDIRECT("現場閉所取得計画表・実施状況報告書!R"&amp;B73+1&amp;"C"&amp;2+WEEKDAY(A73,1),FALSE)))</f>
        <v/>
      </c>
      <c r="D73" t="str" cm="1">
        <f t="array" aca="1" ref="D73" ca="1">IF(A73="","",IF(INDIRECT("現場閉所取得計画表・実施状況報告書!R"&amp;B73+2&amp;"C"&amp;2+WEEKDAY(A73,1),FALSE)=0,"",INDIRECT("現場閉所取得計画表・実施状況報告書!R"&amp;B73+2&amp;"C"&amp;2+WEEKDAY(A73,1),FALSE)))</f>
        <v/>
      </c>
      <c r="E73" t="str">
        <f t="shared" si="17"/>
        <v/>
      </c>
      <c r="F73" t="str">
        <f t="shared" ca="1" si="12"/>
        <v/>
      </c>
      <c r="G73">
        <f t="shared" si="21"/>
        <v>6</v>
      </c>
      <c r="H73" t="str">
        <f>IF(A73="","",IF(COUNTIF($G$2:G72,G73)&gt;0,"",MAX($H$2:H72)+1))</f>
        <v/>
      </c>
      <c r="I73" t="str">
        <f>IF(H73="","",IF(COUNTIF($P$1:P72,P73)&gt;0,B73+3,B73))</f>
        <v/>
      </c>
      <c r="J73" t="str">
        <f t="shared" si="22"/>
        <v/>
      </c>
      <c r="K73" t="str">
        <f t="shared" si="18"/>
        <v/>
      </c>
      <c r="L73" t="str">
        <f t="shared" si="13"/>
        <v/>
      </c>
      <c r="M73" t="str">
        <f t="shared" si="14"/>
        <v/>
      </c>
      <c r="N73" t="str">
        <f t="shared" si="19"/>
        <v/>
      </c>
      <c r="O73" t="str">
        <f t="shared" si="15"/>
        <v/>
      </c>
      <c r="P73" t="str">
        <f t="shared" si="20"/>
        <v/>
      </c>
    </row>
    <row r="74" spans="1:16">
      <c r="A74" s="28">
        <f>IF(A73="","",IF(A73+1&gt;現場閉所取得計画表・実施状況報告書!$J$7,"",A73+1))</f>
        <v>46184</v>
      </c>
      <c r="B74">
        <f t="shared" ca="1" si="16"/>
        <v>41</v>
      </c>
      <c r="C74" t="str" cm="1">
        <f t="array" aca="1" ref="C74" ca="1">IF(A74="","",IF(INDIRECT("現場閉所取得計画表・実施状況報告書!R"&amp;B74+1&amp;"C"&amp;2+WEEKDAY(A74,1),FALSE)=0,"",INDIRECT("現場閉所取得計画表・実施状況報告書!R"&amp;B74+1&amp;"C"&amp;2+WEEKDAY(A74,1),FALSE)))</f>
        <v/>
      </c>
      <c r="D74" t="str" cm="1">
        <f t="array" aca="1" ref="D74" ca="1">IF(A74="","",IF(INDIRECT("現場閉所取得計画表・実施状況報告書!R"&amp;B74+2&amp;"C"&amp;2+WEEKDAY(A74,1),FALSE)=0,"",INDIRECT("現場閉所取得計画表・実施状況報告書!R"&amp;B74+2&amp;"C"&amp;2+WEEKDAY(A74,1),FALSE)))</f>
        <v/>
      </c>
      <c r="E74" t="str">
        <f t="shared" si="17"/>
        <v/>
      </c>
      <c r="F74" t="str">
        <f t="shared" ca="1" si="12"/>
        <v/>
      </c>
      <c r="G74">
        <f t="shared" si="21"/>
        <v>6</v>
      </c>
      <c r="H74" t="str">
        <f>IF(A74="","",IF(COUNTIF($G$2:G73,G74)&gt;0,"",MAX($H$2:H73)+1))</f>
        <v/>
      </c>
      <c r="I74" t="str">
        <f>IF(H74="","",IF(COUNTIF($P$1:P73,P74)&gt;0,B74+3,B74))</f>
        <v/>
      </c>
      <c r="J74" t="str">
        <f t="shared" si="22"/>
        <v/>
      </c>
      <c r="K74" t="str">
        <f t="shared" si="18"/>
        <v/>
      </c>
      <c r="L74" t="str">
        <f t="shared" si="13"/>
        <v/>
      </c>
      <c r="M74" t="str">
        <f t="shared" si="14"/>
        <v/>
      </c>
      <c r="N74" t="str">
        <f t="shared" si="19"/>
        <v/>
      </c>
      <c r="O74" t="str">
        <f t="shared" si="15"/>
        <v/>
      </c>
      <c r="P74" t="str">
        <f t="shared" si="20"/>
        <v/>
      </c>
    </row>
    <row r="75" spans="1:16">
      <c r="A75" s="28">
        <f>IF(A74="","",IF(A74+1&gt;現場閉所取得計画表・実施状況報告書!$J$7,"",A74+1))</f>
        <v>46185</v>
      </c>
      <c r="B75">
        <f t="shared" ca="1" si="16"/>
        <v>41</v>
      </c>
      <c r="C75" t="str" cm="1">
        <f t="array" aca="1" ref="C75" ca="1">IF(A75="","",IF(INDIRECT("現場閉所取得計画表・実施状況報告書!R"&amp;B75+1&amp;"C"&amp;2+WEEKDAY(A75,1),FALSE)=0,"",INDIRECT("現場閉所取得計画表・実施状況報告書!R"&amp;B75+1&amp;"C"&amp;2+WEEKDAY(A75,1),FALSE)))</f>
        <v/>
      </c>
      <c r="D75" t="str" cm="1">
        <f t="array" aca="1" ref="D75" ca="1">IF(A75="","",IF(INDIRECT("現場閉所取得計画表・実施状況報告書!R"&amp;B75+2&amp;"C"&amp;2+WEEKDAY(A75,1),FALSE)=0,"",INDIRECT("現場閉所取得計画表・実施状況報告書!R"&amp;B75+2&amp;"C"&amp;2+WEEKDAY(A75,1),FALSE)))</f>
        <v/>
      </c>
      <c r="E75" t="str">
        <f t="shared" si="17"/>
        <v/>
      </c>
      <c r="F75" t="str">
        <f t="shared" ca="1" si="12"/>
        <v/>
      </c>
      <c r="G75">
        <f t="shared" si="21"/>
        <v>6</v>
      </c>
      <c r="H75" t="str">
        <f>IF(A75="","",IF(COUNTIF($G$2:G74,G75)&gt;0,"",MAX($H$2:H74)+1))</f>
        <v/>
      </c>
      <c r="I75" t="str">
        <f>IF(H75="","",IF(COUNTIF($P$1:P74,P75)&gt;0,B75+3,B75))</f>
        <v/>
      </c>
      <c r="J75" t="str">
        <f t="shared" si="22"/>
        <v/>
      </c>
      <c r="K75" t="str">
        <f t="shared" si="18"/>
        <v/>
      </c>
      <c r="L75" t="str">
        <f t="shared" si="13"/>
        <v/>
      </c>
      <c r="M75" t="str">
        <f t="shared" si="14"/>
        <v/>
      </c>
      <c r="N75" t="str">
        <f t="shared" si="19"/>
        <v/>
      </c>
      <c r="O75" t="str">
        <f t="shared" si="15"/>
        <v/>
      </c>
      <c r="P75" t="str">
        <f t="shared" si="20"/>
        <v/>
      </c>
    </row>
    <row r="76" spans="1:16">
      <c r="A76" s="28">
        <f>IF(A75="","",IF(A75+1&gt;現場閉所取得計画表・実施状況報告書!$J$7,"",A75+1))</f>
        <v>46186</v>
      </c>
      <c r="B76">
        <f t="shared" ca="1" si="16"/>
        <v>41</v>
      </c>
      <c r="C76" t="str" cm="1">
        <f t="array" aca="1" ref="C76" ca="1">IF(A76="","",IF(INDIRECT("現場閉所取得計画表・実施状況報告書!R"&amp;B76+1&amp;"C"&amp;2+WEEKDAY(A76,1),FALSE)=0,"",INDIRECT("現場閉所取得計画表・実施状況報告書!R"&amp;B76+1&amp;"C"&amp;2+WEEKDAY(A76,1),FALSE)))</f>
        <v/>
      </c>
      <c r="D76" t="str" cm="1">
        <f t="array" aca="1" ref="D76" ca="1">IF(A76="","",IF(INDIRECT("現場閉所取得計画表・実施状況報告書!R"&amp;B76+2&amp;"C"&amp;2+WEEKDAY(A76,1),FALSE)=0,"",INDIRECT("現場閉所取得計画表・実施状況報告書!R"&amp;B76+2&amp;"C"&amp;2+WEEKDAY(A76,1),FALSE)))</f>
        <v/>
      </c>
      <c r="E76" t="str">
        <f t="shared" si="17"/>
        <v>土日</v>
      </c>
      <c r="F76" t="str">
        <f t="shared" ca="1" si="12"/>
        <v/>
      </c>
      <c r="G76">
        <f t="shared" si="21"/>
        <v>6</v>
      </c>
      <c r="H76" t="str">
        <f>IF(A76="","",IF(COUNTIF($G$2:G75,G76)&gt;0,"",MAX($H$2:H75)+1))</f>
        <v/>
      </c>
      <c r="I76" t="str">
        <f>IF(H76="","",IF(COUNTIF($P$1:P75,P76)&gt;0,B76+3,B76))</f>
        <v/>
      </c>
      <c r="J76" t="str">
        <f t="shared" si="22"/>
        <v/>
      </c>
      <c r="K76" t="str">
        <f t="shared" ca="1" si="18"/>
        <v>休</v>
      </c>
      <c r="L76" t="str">
        <f t="shared" si="13"/>
        <v/>
      </c>
      <c r="M76" t="str">
        <f t="shared" si="14"/>
        <v/>
      </c>
      <c r="N76" t="str">
        <f t="shared" si="19"/>
        <v/>
      </c>
      <c r="O76" t="str">
        <f t="shared" si="15"/>
        <v/>
      </c>
      <c r="P76" t="str">
        <f t="shared" si="20"/>
        <v/>
      </c>
    </row>
    <row r="77" spans="1:16">
      <c r="A77" s="28">
        <f>IF(A76="","",IF(A76+1&gt;現場閉所取得計画表・実施状況報告書!$J$7,"",A76+1))</f>
        <v>46187</v>
      </c>
      <c r="B77">
        <f t="shared" ca="1" si="16"/>
        <v>41</v>
      </c>
      <c r="C77" t="str" cm="1">
        <f t="array" aca="1" ref="C77" ca="1">IF(A77="","",IF(INDIRECT("現場閉所取得計画表・実施状況報告書!R"&amp;B77+1&amp;"C"&amp;2+WEEKDAY(A77,1),FALSE)=0,"",INDIRECT("現場閉所取得計画表・実施状況報告書!R"&amp;B77+1&amp;"C"&amp;2+WEEKDAY(A77,1),FALSE)))</f>
        <v/>
      </c>
      <c r="D77" t="str" cm="1">
        <f t="array" aca="1" ref="D77" ca="1">IF(A77="","",IF(INDIRECT("現場閉所取得計画表・実施状況報告書!R"&amp;B77+2&amp;"C"&amp;2+WEEKDAY(A77,1),FALSE)=0,"",INDIRECT("現場閉所取得計画表・実施状況報告書!R"&amp;B77+2&amp;"C"&amp;2+WEEKDAY(A77,1),FALSE)))</f>
        <v/>
      </c>
      <c r="E77" t="str">
        <f t="shared" si="17"/>
        <v>土日</v>
      </c>
      <c r="F77" t="str">
        <f t="shared" ca="1" si="12"/>
        <v/>
      </c>
      <c r="G77">
        <f t="shared" si="21"/>
        <v>6</v>
      </c>
      <c r="H77" t="str">
        <f>IF(A77="","",IF(COUNTIF($G$2:G76,G77)&gt;0,"",MAX($H$2:H76)+1))</f>
        <v/>
      </c>
      <c r="I77" t="str">
        <f>IF(H77="","",IF(COUNTIF($P$1:P76,P77)&gt;0,B77+3,B77))</f>
        <v/>
      </c>
      <c r="J77" t="str">
        <f t="shared" si="22"/>
        <v/>
      </c>
      <c r="K77" t="str">
        <f t="shared" ca="1" si="18"/>
        <v>休</v>
      </c>
      <c r="L77" t="str">
        <f t="shared" si="13"/>
        <v/>
      </c>
      <c r="M77" t="str">
        <f t="shared" si="14"/>
        <v/>
      </c>
      <c r="N77" t="str">
        <f t="shared" si="19"/>
        <v/>
      </c>
      <c r="O77" t="str">
        <f t="shared" si="15"/>
        <v/>
      </c>
      <c r="P77" t="str">
        <f t="shared" si="20"/>
        <v/>
      </c>
    </row>
    <row r="78" spans="1:16">
      <c r="A78" s="28">
        <f>IF(A77="","",IF(A77+1&gt;現場閉所取得計画表・実施状況報告書!$J$7,"",A77+1))</f>
        <v>46188</v>
      </c>
      <c r="B78">
        <f t="shared" ca="1" si="16"/>
        <v>44</v>
      </c>
      <c r="C78" t="str" cm="1">
        <f t="array" aca="1" ref="C78" ca="1">IF(A78="","",IF(INDIRECT("現場閉所取得計画表・実施状況報告書!R"&amp;B78+1&amp;"C"&amp;2+WEEKDAY(A78,1),FALSE)=0,"",INDIRECT("現場閉所取得計画表・実施状況報告書!R"&amp;B78+1&amp;"C"&amp;2+WEEKDAY(A78,1),FALSE)))</f>
        <v/>
      </c>
      <c r="D78" t="str" cm="1">
        <f t="array" aca="1" ref="D78" ca="1">IF(A78="","",IF(INDIRECT("現場閉所取得計画表・実施状況報告書!R"&amp;B78+2&amp;"C"&amp;2+WEEKDAY(A78,1),FALSE)=0,"",INDIRECT("現場閉所取得計画表・実施状況報告書!R"&amp;B78+2&amp;"C"&amp;2+WEEKDAY(A78,1),FALSE)))</f>
        <v/>
      </c>
      <c r="E78" t="str">
        <f t="shared" si="17"/>
        <v/>
      </c>
      <c r="F78" t="str">
        <f t="shared" ca="1" si="12"/>
        <v/>
      </c>
      <c r="G78">
        <f t="shared" si="21"/>
        <v>6</v>
      </c>
      <c r="H78" t="str">
        <f>IF(A78="","",IF(COUNTIF($G$2:G77,G78)&gt;0,"",MAX($H$2:H77)+1))</f>
        <v/>
      </c>
      <c r="I78" t="str">
        <f>IF(H78="","",IF(COUNTIF($P$1:P77,P78)&gt;0,B78+3,B78))</f>
        <v/>
      </c>
      <c r="J78" t="str">
        <f t="shared" si="22"/>
        <v/>
      </c>
      <c r="K78" t="str">
        <f t="shared" si="18"/>
        <v/>
      </c>
      <c r="L78" t="str">
        <f t="shared" si="13"/>
        <v/>
      </c>
      <c r="M78" t="str">
        <f t="shared" si="14"/>
        <v/>
      </c>
      <c r="N78" t="str">
        <f t="shared" si="19"/>
        <v/>
      </c>
      <c r="O78" t="str">
        <f t="shared" si="15"/>
        <v/>
      </c>
      <c r="P78" t="str">
        <f t="shared" si="20"/>
        <v/>
      </c>
    </row>
    <row r="79" spans="1:16">
      <c r="A79" s="28">
        <f>IF(A78="","",IF(A78+1&gt;現場閉所取得計画表・実施状況報告書!$J$7,"",A78+1))</f>
        <v>46189</v>
      </c>
      <c r="B79">
        <f t="shared" ca="1" si="16"/>
        <v>44</v>
      </c>
      <c r="C79" t="str" cm="1">
        <f t="array" aca="1" ref="C79" ca="1">IF(A79="","",IF(INDIRECT("現場閉所取得計画表・実施状況報告書!R"&amp;B79+1&amp;"C"&amp;2+WEEKDAY(A79,1),FALSE)=0,"",INDIRECT("現場閉所取得計画表・実施状況報告書!R"&amp;B79+1&amp;"C"&amp;2+WEEKDAY(A79,1),FALSE)))</f>
        <v/>
      </c>
      <c r="D79" t="str" cm="1">
        <f t="array" aca="1" ref="D79" ca="1">IF(A79="","",IF(INDIRECT("現場閉所取得計画表・実施状況報告書!R"&amp;B79+2&amp;"C"&amp;2+WEEKDAY(A79,1),FALSE)=0,"",INDIRECT("現場閉所取得計画表・実施状況報告書!R"&amp;B79+2&amp;"C"&amp;2+WEEKDAY(A79,1),FALSE)))</f>
        <v/>
      </c>
      <c r="E79" t="str">
        <f t="shared" si="17"/>
        <v/>
      </c>
      <c r="F79" t="str">
        <f t="shared" ca="1" si="12"/>
        <v/>
      </c>
      <c r="G79">
        <f t="shared" si="21"/>
        <v>6</v>
      </c>
      <c r="H79" t="str">
        <f>IF(A79="","",IF(COUNTIF($G$2:G78,G79)&gt;0,"",MAX($H$2:H78)+1))</f>
        <v/>
      </c>
      <c r="I79" t="str">
        <f>IF(H79="","",IF(COUNTIF($P$1:P78,P79)&gt;0,B79+3,B79))</f>
        <v/>
      </c>
      <c r="J79" t="str">
        <f t="shared" si="22"/>
        <v/>
      </c>
      <c r="K79" t="str">
        <f t="shared" si="18"/>
        <v/>
      </c>
      <c r="L79" t="str">
        <f t="shared" si="13"/>
        <v/>
      </c>
      <c r="M79" t="str">
        <f t="shared" si="14"/>
        <v/>
      </c>
      <c r="N79" t="str">
        <f t="shared" si="19"/>
        <v/>
      </c>
      <c r="O79" t="str">
        <f t="shared" si="15"/>
        <v/>
      </c>
      <c r="P79" t="str">
        <f t="shared" si="20"/>
        <v/>
      </c>
    </row>
    <row r="80" spans="1:16">
      <c r="A80" s="28">
        <f>IF(A79="","",IF(A79+1&gt;現場閉所取得計画表・実施状況報告書!$J$7,"",A79+1))</f>
        <v>46190</v>
      </c>
      <c r="B80">
        <f t="shared" ca="1" si="16"/>
        <v>44</v>
      </c>
      <c r="C80" t="str" cm="1">
        <f t="array" aca="1" ref="C80" ca="1">IF(A80="","",IF(INDIRECT("現場閉所取得計画表・実施状況報告書!R"&amp;B80+1&amp;"C"&amp;2+WEEKDAY(A80,1),FALSE)=0,"",INDIRECT("現場閉所取得計画表・実施状況報告書!R"&amp;B80+1&amp;"C"&amp;2+WEEKDAY(A80,1),FALSE)))</f>
        <v/>
      </c>
      <c r="D80" t="str" cm="1">
        <f t="array" aca="1" ref="D80" ca="1">IF(A80="","",IF(INDIRECT("現場閉所取得計画表・実施状況報告書!R"&amp;B80+2&amp;"C"&amp;2+WEEKDAY(A80,1),FALSE)=0,"",INDIRECT("現場閉所取得計画表・実施状況報告書!R"&amp;B80+2&amp;"C"&amp;2+WEEKDAY(A80,1),FALSE)))</f>
        <v/>
      </c>
      <c r="E80" t="str">
        <f t="shared" si="17"/>
        <v/>
      </c>
      <c r="F80" t="str">
        <f t="shared" ca="1" si="12"/>
        <v/>
      </c>
      <c r="G80">
        <f t="shared" si="21"/>
        <v>6</v>
      </c>
      <c r="H80" t="str">
        <f>IF(A80="","",IF(COUNTIF($G$2:G79,G80)&gt;0,"",MAX($H$2:H79)+1))</f>
        <v/>
      </c>
      <c r="I80" t="str">
        <f>IF(H80="","",IF(COUNTIF($P$1:P79,P80)&gt;0,B80+3,B80))</f>
        <v/>
      </c>
      <c r="J80" t="str">
        <f t="shared" si="22"/>
        <v/>
      </c>
      <c r="K80" t="str">
        <f t="shared" si="18"/>
        <v/>
      </c>
      <c r="L80" t="str">
        <f t="shared" si="13"/>
        <v/>
      </c>
      <c r="M80" t="str">
        <f t="shared" si="14"/>
        <v/>
      </c>
      <c r="N80" t="str">
        <f t="shared" si="19"/>
        <v/>
      </c>
      <c r="O80" t="str">
        <f t="shared" si="15"/>
        <v/>
      </c>
      <c r="P80" t="str">
        <f t="shared" si="20"/>
        <v/>
      </c>
    </row>
    <row r="81" spans="1:16">
      <c r="A81" s="28">
        <f>IF(A80="","",IF(A80+1&gt;現場閉所取得計画表・実施状況報告書!$J$7,"",A80+1))</f>
        <v>46191</v>
      </c>
      <c r="B81">
        <f t="shared" ca="1" si="16"/>
        <v>44</v>
      </c>
      <c r="C81" t="str" cm="1">
        <f t="array" aca="1" ref="C81" ca="1">IF(A81="","",IF(INDIRECT("現場閉所取得計画表・実施状況報告書!R"&amp;B81+1&amp;"C"&amp;2+WEEKDAY(A81,1),FALSE)=0,"",INDIRECT("現場閉所取得計画表・実施状況報告書!R"&amp;B81+1&amp;"C"&amp;2+WEEKDAY(A81,1),FALSE)))</f>
        <v/>
      </c>
      <c r="D81" t="str" cm="1">
        <f t="array" aca="1" ref="D81" ca="1">IF(A81="","",IF(INDIRECT("現場閉所取得計画表・実施状況報告書!R"&amp;B81+2&amp;"C"&amp;2+WEEKDAY(A81,1),FALSE)=0,"",INDIRECT("現場閉所取得計画表・実施状況報告書!R"&amp;B81+2&amp;"C"&amp;2+WEEKDAY(A81,1),FALSE)))</f>
        <v/>
      </c>
      <c r="E81" t="str">
        <f t="shared" si="17"/>
        <v/>
      </c>
      <c r="F81" t="str">
        <f t="shared" ca="1" si="12"/>
        <v/>
      </c>
      <c r="G81">
        <f t="shared" si="21"/>
        <v>6</v>
      </c>
      <c r="H81" t="str">
        <f>IF(A81="","",IF(COUNTIF($G$2:G80,G81)&gt;0,"",MAX($H$2:H80)+1))</f>
        <v/>
      </c>
      <c r="I81" t="str">
        <f>IF(H81="","",IF(COUNTIF($P$1:P80,P81)&gt;0,B81+3,B81))</f>
        <v/>
      </c>
      <c r="J81" t="str">
        <f t="shared" si="22"/>
        <v/>
      </c>
      <c r="K81" t="str">
        <f t="shared" si="18"/>
        <v/>
      </c>
      <c r="L81" t="str">
        <f t="shared" si="13"/>
        <v/>
      </c>
      <c r="M81" t="str">
        <f t="shared" si="14"/>
        <v/>
      </c>
      <c r="N81" t="str">
        <f t="shared" si="19"/>
        <v/>
      </c>
      <c r="O81" t="str">
        <f t="shared" si="15"/>
        <v/>
      </c>
      <c r="P81" t="str">
        <f t="shared" si="20"/>
        <v/>
      </c>
    </row>
    <row r="82" spans="1:16">
      <c r="A82" s="28">
        <f>IF(A81="","",IF(A81+1&gt;現場閉所取得計画表・実施状況報告書!$J$7,"",A81+1))</f>
        <v>46192</v>
      </c>
      <c r="B82">
        <f t="shared" ca="1" si="16"/>
        <v>44</v>
      </c>
      <c r="C82" t="str" cm="1">
        <f t="array" aca="1" ref="C82" ca="1">IF(A82="","",IF(INDIRECT("現場閉所取得計画表・実施状況報告書!R"&amp;B82+1&amp;"C"&amp;2+WEEKDAY(A82,1),FALSE)=0,"",INDIRECT("現場閉所取得計画表・実施状況報告書!R"&amp;B82+1&amp;"C"&amp;2+WEEKDAY(A82,1),FALSE)))</f>
        <v/>
      </c>
      <c r="D82" t="str" cm="1">
        <f t="array" aca="1" ref="D82" ca="1">IF(A82="","",IF(INDIRECT("現場閉所取得計画表・実施状況報告書!R"&amp;B82+2&amp;"C"&amp;2+WEEKDAY(A82,1),FALSE)=0,"",INDIRECT("現場閉所取得計画表・実施状況報告書!R"&amp;B82+2&amp;"C"&amp;2+WEEKDAY(A82,1),FALSE)))</f>
        <v/>
      </c>
      <c r="E82" t="str">
        <f t="shared" si="17"/>
        <v/>
      </c>
      <c r="F82" t="str">
        <f t="shared" ca="1" si="12"/>
        <v/>
      </c>
      <c r="G82">
        <f t="shared" si="21"/>
        <v>6</v>
      </c>
      <c r="H82" t="str">
        <f>IF(A82="","",IF(COUNTIF($G$2:G81,G82)&gt;0,"",MAX($H$2:H81)+1))</f>
        <v/>
      </c>
      <c r="I82" t="str">
        <f>IF(H82="","",IF(COUNTIF($P$1:P81,P82)&gt;0,B82+3,B82))</f>
        <v/>
      </c>
      <c r="J82" t="str">
        <f t="shared" si="22"/>
        <v/>
      </c>
      <c r="K82" t="str">
        <f t="shared" si="18"/>
        <v/>
      </c>
      <c r="L82" t="str">
        <f t="shared" si="13"/>
        <v/>
      </c>
      <c r="M82" t="str">
        <f t="shared" si="14"/>
        <v/>
      </c>
      <c r="N82" t="str">
        <f t="shared" si="19"/>
        <v/>
      </c>
      <c r="O82" t="str">
        <f t="shared" si="15"/>
        <v/>
      </c>
      <c r="P82" t="str">
        <f t="shared" si="20"/>
        <v/>
      </c>
    </row>
    <row r="83" spans="1:16">
      <c r="A83" s="28">
        <f>IF(A82="","",IF(A82+1&gt;現場閉所取得計画表・実施状況報告書!$J$7,"",A82+1))</f>
        <v>46193</v>
      </c>
      <c r="B83">
        <f t="shared" ca="1" si="16"/>
        <v>44</v>
      </c>
      <c r="C83" t="str" cm="1">
        <f t="array" aca="1" ref="C83" ca="1">IF(A83="","",IF(INDIRECT("現場閉所取得計画表・実施状況報告書!R"&amp;B83+1&amp;"C"&amp;2+WEEKDAY(A83,1),FALSE)=0,"",INDIRECT("現場閉所取得計画表・実施状況報告書!R"&amp;B83+1&amp;"C"&amp;2+WEEKDAY(A83,1),FALSE)))</f>
        <v/>
      </c>
      <c r="D83" t="str" cm="1">
        <f t="array" aca="1" ref="D83" ca="1">IF(A83="","",IF(INDIRECT("現場閉所取得計画表・実施状況報告書!R"&amp;B83+2&amp;"C"&amp;2+WEEKDAY(A83,1),FALSE)=0,"",INDIRECT("現場閉所取得計画表・実施状況報告書!R"&amp;B83+2&amp;"C"&amp;2+WEEKDAY(A83,1),FALSE)))</f>
        <v/>
      </c>
      <c r="E83" t="str">
        <f t="shared" si="17"/>
        <v>土日</v>
      </c>
      <c r="F83" t="str">
        <f t="shared" ca="1" si="12"/>
        <v/>
      </c>
      <c r="G83">
        <f t="shared" si="21"/>
        <v>6</v>
      </c>
      <c r="H83" t="str">
        <f>IF(A83="","",IF(COUNTIF($G$2:G82,G83)&gt;0,"",MAX($H$2:H82)+1))</f>
        <v/>
      </c>
      <c r="I83" t="str">
        <f>IF(H83="","",IF(COUNTIF($P$1:P82,P83)&gt;0,B83+3,B83))</f>
        <v/>
      </c>
      <c r="J83" t="str">
        <f t="shared" si="22"/>
        <v/>
      </c>
      <c r="K83" t="str">
        <f t="shared" ca="1" si="18"/>
        <v>休</v>
      </c>
      <c r="L83" t="str">
        <f t="shared" si="13"/>
        <v/>
      </c>
      <c r="M83" t="str">
        <f t="shared" si="14"/>
        <v/>
      </c>
      <c r="N83" t="str">
        <f t="shared" si="19"/>
        <v/>
      </c>
      <c r="O83" t="str">
        <f t="shared" si="15"/>
        <v/>
      </c>
      <c r="P83" t="str">
        <f t="shared" si="20"/>
        <v/>
      </c>
    </row>
    <row r="84" spans="1:16">
      <c r="A84" s="28">
        <f>IF(A83="","",IF(A83+1&gt;現場閉所取得計画表・実施状況報告書!$J$7,"",A83+1))</f>
        <v>46194</v>
      </c>
      <c r="B84">
        <f t="shared" ca="1" si="16"/>
        <v>44</v>
      </c>
      <c r="C84" t="str" cm="1">
        <f t="array" aca="1" ref="C84" ca="1">IF(A84="","",IF(INDIRECT("現場閉所取得計画表・実施状況報告書!R"&amp;B84+1&amp;"C"&amp;2+WEEKDAY(A84,1),FALSE)=0,"",INDIRECT("現場閉所取得計画表・実施状況報告書!R"&amp;B84+1&amp;"C"&amp;2+WEEKDAY(A84,1),FALSE)))</f>
        <v/>
      </c>
      <c r="D84" t="str" cm="1">
        <f t="array" aca="1" ref="D84" ca="1">IF(A84="","",IF(INDIRECT("現場閉所取得計画表・実施状況報告書!R"&amp;B84+2&amp;"C"&amp;2+WEEKDAY(A84,1),FALSE)=0,"",INDIRECT("現場閉所取得計画表・実施状況報告書!R"&amp;B84+2&amp;"C"&amp;2+WEEKDAY(A84,1),FALSE)))</f>
        <v/>
      </c>
      <c r="E84" t="str">
        <f t="shared" si="17"/>
        <v>土日</v>
      </c>
      <c r="F84" t="str">
        <f t="shared" ca="1" si="12"/>
        <v/>
      </c>
      <c r="G84">
        <f t="shared" si="21"/>
        <v>6</v>
      </c>
      <c r="H84" t="str">
        <f>IF(A84="","",IF(COUNTIF($G$2:G83,G84)&gt;0,"",MAX($H$2:H83)+1))</f>
        <v/>
      </c>
      <c r="I84" t="str">
        <f>IF(H84="","",IF(COUNTIF($P$1:P83,P84)&gt;0,B84+3,B84))</f>
        <v/>
      </c>
      <c r="J84" t="str">
        <f t="shared" si="22"/>
        <v/>
      </c>
      <c r="K84" t="str">
        <f t="shared" ca="1" si="18"/>
        <v>休</v>
      </c>
      <c r="L84" t="str">
        <f t="shared" si="13"/>
        <v/>
      </c>
      <c r="M84" t="str">
        <f t="shared" si="14"/>
        <v/>
      </c>
      <c r="N84" t="str">
        <f t="shared" si="19"/>
        <v/>
      </c>
      <c r="O84" t="str">
        <f t="shared" si="15"/>
        <v/>
      </c>
      <c r="P84" t="str">
        <f t="shared" si="20"/>
        <v/>
      </c>
    </row>
    <row r="85" spans="1:16">
      <c r="A85" s="28">
        <f>IF(A84="","",IF(A84+1&gt;現場閉所取得計画表・実施状況報告書!$J$7,"",A84+1))</f>
        <v>46195</v>
      </c>
      <c r="B85">
        <f t="shared" ca="1" si="16"/>
        <v>47</v>
      </c>
      <c r="C85" t="str" cm="1">
        <f t="array" aca="1" ref="C85" ca="1">IF(A85="","",IF(INDIRECT("現場閉所取得計画表・実施状況報告書!R"&amp;B85+1&amp;"C"&amp;2+WEEKDAY(A85,1),FALSE)=0,"",INDIRECT("現場閉所取得計画表・実施状況報告書!R"&amp;B85+1&amp;"C"&amp;2+WEEKDAY(A85,1),FALSE)))</f>
        <v/>
      </c>
      <c r="D85" t="str" cm="1">
        <f t="array" aca="1" ref="D85" ca="1">IF(A85="","",IF(INDIRECT("現場閉所取得計画表・実施状況報告書!R"&amp;B85+2&amp;"C"&amp;2+WEEKDAY(A85,1),FALSE)=0,"",INDIRECT("現場閉所取得計画表・実施状況報告書!R"&amp;B85+2&amp;"C"&amp;2+WEEKDAY(A85,1),FALSE)))</f>
        <v/>
      </c>
      <c r="E85" t="str">
        <f t="shared" si="17"/>
        <v/>
      </c>
      <c r="F85" t="str">
        <f t="shared" ca="1" si="12"/>
        <v/>
      </c>
      <c r="G85">
        <f t="shared" si="21"/>
        <v>6</v>
      </c>
      <c r="H85" t="str">
        <f>IF(A85="","",IF(COUNTIF($G$2:G84,G85)&gt;0,"",MAX($H$2:H84)+1))</f>
        <v/>
      </c>
      <c r="I85" t="str">
        <f>IF(H85="","",IF(COUNTIF($P$1:P84,P85)&gt;0,B85+3,B85))</f>
        <v/>
      </c>
      <c r="J85" t="str">
        <f t="shared" si="22"/>
        <v/>
      </c>
      <c r="K85" t="str">
        <f t="shared" si="18"/>
        <v/>
      </c>
      <c r="L85" t="str">
        <f t="shared" si="13"/>
        <v/>
      </c>
      <c r="M85" t="str">
        <f t="shared" si="14"/>
        <v/>
      </c>
      <c r="N85" t="str">
        <f t="shared" si="19"/>
        <v/>
      </c>
      <c r="O85" t="str">
        <f t="shared" si="15"/>
        <v/>
      </c>
      <c r="P85" t="str">
        <f t="shared" si="20"/>
        <v/>
      </c>
    </row>
    <row r="86" spans="1:16">
      <c r="A86" s="28">
        <f>IF(A85="","",IF(A85+1&gt;現場閉所取得計画表・実施状況報告書!$J$7,"",A85+1))</f>
        <v>46196</v>
      </c>
      <c r="B86">
        <f t="shared" ca="1" si="16"/>
        <v>47</v>
      </c>
      <c r="C86" t="str" cm="1">
        <f t="array" aca="1" ref="C86" ca="1">IF(A86="","",IF(INDIRECT("現場閉所取得計画表・実施状況報告書!R"&amp;B86+1&amp;"C"&amp;2+WEEKDAY(A86,1),FALSE)=0,"",INDIRECT("現場閉所取得計画表・実施状況報告書!R"&amp;B86+1&amp;"C"&amp;2+WEEKDAY(A86,1),FALSE)))</f>
        <v/>
      </c>
      <c r="D86" t="str" cm="1">
        <f t="array" aca="1" ref="D86" ca="1">IF(A86="","",IF(INDIRECT("現場閉所取得計画表・実施状況報告書!R"&amp;B86+2&amp;"C"&amp;2+WEEKDAY(A86,1),FALSE)=0,"",INDIRECT("現場閉所取得計画表・実施状況報告書!R"&amp;B86+2&amp;"C"&amp;2+WEEKDAY(A86,1),FALSE)))</f>
        <v/>
      </c>
      <c r="E86" t="str">
        <f t="shared" si="17"/>
        <v/>
      </c>
      <c r="F86" t="str">
        <f t="shared" ca="1" si="12"/>
        <v/>
      </c>
      <c r="G86">
        <f t="shared" si="21"/>
        <v>6</v>
      </c>
      <c r="H86" t="str">
        <f>IF(A86="","",IF(COUNTIF($G$2:G85,G86)&gt;0,"",MAX($H$2:H85)+1))</f>
        <v/>
      </c>
      <c r="I86" t="str">
        <f>IF(H86="","",IF(COUNTIF($P$1:P85,P86)&gt;0,B86+3,B86))</f>
        <v/>
      </c>
      <c r="J86" t="str">
        <f t="shared" si="22"/>
        <v/>
      </c>
      <c r="K86" t="str">
        <f t="shared" si="18"/>
        <v/>
      </c>
      <c r="L86" t="str">
        <f t="shared" si="13"/>
        <v/>
      </c>
      <c r="M86" t="str">
        <f t="shared" si="14"/>
        <v/>
      </c>
      <c r="N86" t="str">
        <f t="shared" si="19"/>
        <v/>
      </c>
      <c r="O86" t="str">
        <f t="shared" si="15"/>
        <v/>
      </c>
      <c r="P86" t="str">
        <f t="shared" si="20"/>
        <v/>
      </c>
    </row>
    <row r="87" spans="1:16">
      <c r="A87" s="28">
        <f>IF(A86="","",IF(A86+1&gt;現場閉所取得計画表・実施状況報告書!$J$7,"",A86+1))</f>
        <v>46197</v>
      </c>
      <c r="B87">
        <f t="shared" ca="1" si="16"/>
        <v>47</v>
      </c>
      <c r="C87" t="str" cm="1">
        <f t="array" aca="1" ref="C87" ca="1">IF(A87="","",IF(INDIRECT("現場閉所取得計画表・実施状況報告書!R"&amp;B87+1&amp;"C"&amp;2+WEEKDAY(A87,1),FALSE)=0,"",INDIRECT("現場閉所取得計画表・実施状況報告書!R"&amp;B87+1&amp;"C"&amp;2+WEEKDAY(A87,1),FALSE)))</f>
        <v/>
      </c>
      <c r="D87" t="str" cm="1">
        <f t="array" aca="1" ref="D87" ca="1">IF(A87="","",IF(INDIRECT("現場閉所取得計画表・実施状況報告書!R"&amp;B87+2&amp;"C"&amp;2+WEEKDAY(A87,1),FALSE)=0,"",INDIRECT("現場閉所取得計画表・実施状況報告書!R"&amp;B87+2&amp;"C"&amp;2+WEEKDAY(A87,1),FALSE)))</f>
        <v/>
      </c>
      <c r="E87" t="str">
        <f t="shared" si="17"/>
        <v/>
      </c>
      <c r="F87" t="str">
        <f t="shared" ca="1" si="12"/>
        <v/>
      </c>
      <c r="G87">
        <f t="shared" si="21"/>
        <v>6</v>
      </c>
      <c r="H87" t="str">
        <f>IF(A87="","",IF(COUNTIF($G$2:G86,G87)&gt;0,"",MAX($H$2:H86)+1))</f>
        <v/>
      </c>
      <c r="I87" t="str">
        <f>IF(H87="","",IF(COUNTIF($P$1:P86,P87)&gt;0,B87+3,B87))</f>
        <v/>
      </c>
      <c r="J87" t="str">
        <f t="shared" si="22"/>
        <v/>
      </c>
      <c r="K87" t="str">
        <f t="shared" si="18"/>
        <v/>
      </c>
      <c r="L87" t="str">
        <f t="shared" si="13"/>
        <v/>
      </c>
      <c r="M87" t="str">
        <f t="shared" si="14"/>
        <v/>
      </c>
      <c r="N87" t="str">
        <f t="shared" si="19"/>
        <v/>
      </c>
      <c r="O87" t="str">
        <f t="shared" si="15"/>
        <v/>
      </c>
      <c r="P87" t="str">
        <f t="shared" si="20"/>
        <v/>
      </c>
    </row>
    <row r="88" spans="1:16">
      <c r="A88" s="28">
        <f>IF(A87="","",IF(A87+1&gt;現場閉所取得計画表・実施状況報告書!$J$7,"",A87+1))</f>
        <v>46198</v>
      </c>
      <c r="B88">
        <f t="shared" ca="1" si="16"/>
        <v>47</v>
      </c>
      <c r="C88" t="str" cm="1">
        <f t="array" aca="1" ref="C88" ca="1">IF(A88="","",IF(INDIRECT("現場閉所取得計画表・実施状況報告書!R"&amp;B88+1&amp;"C"&amp;2+WEEKDAY(A88,1),FALSE)=0,"",INDIRECT("現場閉所取得計画表・実施状況報告書!R"&amp;B88+1&amp;"C"&amp;2+WEEKDAY(A88,1),FALSE)))</f>
        <v/>
      </c>
      <c r="D88" t="str" cm="1">
        <f t="array" aca="1" ref="D88" ca="1">IF(A88="","",IF(INDIRECT("現場閉所取得計画表・実施状況報告書!R"&amp;B88+2&amp;"C"&amp;2+WEEKDAY(A88,1),FALSE)=0,"",INDIRECT("現場閉所取得計画表・実施状況報告書!R"&amp;B88+2&amp;"C"&amp;2+WEEKDAY(A88,1),FALSE)))</f>
        <v/>
      </c>
      <c r="E88" t="str">
        <f t="shared" si="17"/>
        <v/>
      </c>
      <c r="F88" t="str">
        <f t="shared" ca="1" si="12"/>
        <v/>
      </c>
      <c r="G88">
        <f t="shared" si="21"/>
        <v>6</v>
      </c>
      <c r="H88" t="str">
        <f>IF(A88="","",IF(COUNTIF($G$2:G87,G88)&gt;0,"",MAX($H$2:H87)+1))</f>
        <v/>
      </c>
      <c r="I88" t="str">
        <f>IF(H88="","",IF(COUNTIF($P$1:P87,P88)&gt;0,B88+3,B88))</f>
        <v/>
      </c>
      <c r="J88" t="str">
        <f t="shared" si="22"/>
        <v/>
      </c>
      <c r="K88" t="str">
        <f t="shared" si="18"/>
        <v/>
      </c>
      <c r="L88" t="str">
        <f t="shared" si="13"/>
        <v/>
      </c>
      <c r="M88" t="str">
        <f t="shared" si="14"/>
        <v/>
      </c>
      <c r="N88" t="str">
        <f t="shared" si="19"/>
        <v/>
      </c>
      <c r="O88" t="str">
        <f t="shared" si="15"/>
        <v/>
      </c>
      <c r="P88" t="str">
        <f t="shared" si="20"/>
        <v/>
      </c>
    </row>
    <row r="89" spans="1:16">
      <c r="A89" s="28">
        <f>IF(A88="","",IF(A88+1&gt;現場閉所取得計画表・実施状況報告書!$J$7,"",A88+1))</f>
        <v>46199</v>
      </c>
      <c r="B89">
        <f t="shared" ca="1" si="16"/>
        <v>47</v>
      </c>
      <c r="C89" t="str" cm="1">
        <f t="array" aca="1" ref="C89" ca="1">IF(A89="","",IF(INDIRECT("現場閉所取得計画表・実施状況報告書!R"&amp;B89+1&amp;"C"&amp;2+WEEKDAY(A89,1),FALSE)=0,"",INDIRECT("現場閉所取得計画表・実施状況報告書!R"&amp;B89+1&amp;"C"&amp;2+WEEKDAY(A89,1),FALSE)))</f>
        <v/>
      </c>
      <c r="D89" t="str" cm="1">
        <f t="array" aca="1" ref="D89" ca="1">IF(A89="","",IF(INDIRECT("現場閉所取得計画表・実施状況報告書!R"&amp;B89+2&amp;"C"&amp;2+WEEKDAY(A89,1),FALSE)=0,"",INDIRECT("現場閉所取得計画表・実施状況報告書!R"&amp;B89+2&amp;"C"&amp;2+WEEKDAY(A89,1),FALSE)))</f>
        <v/>
      </c>
      <c r="E89" t="str">
        <f t="shared" si="17"/>
        <v/>
      </c>
      <c r="F89" t="str">
        <f t="shared" ca="1" si="12"/>
        <v/>
      </c>
      <c r="G89">
        <f t="shared" si="21"/>
        <v>6</v>
      </c>
      <c r="H89" t="str">
        <f>IF(A89="","",IF(COUNTIF($G$2:G88,G89)&gt;0,"",MAX($H$2:H88)+1))</f>
        <v/>
      </c>
      <c r="I89" t="str">
        <f>IF(H89="","",IF(COUNTIF($P$1:P88,P89)&gt;0,B89+3,B89))</f>
        <v/>
      </c>
      <c r="J89" t="str">
        <f t="shared" si="22"/>
        <v/>
      </c>
      <c r="K89" t="str">
        <f t="shared" si="18"/>
        <v/>
      </c>
      <c r="L89" t="str">
        <f t="shared" si="13"/>
        <v/>
      </c>
      <c r="M89" t="str">
        <f t="shared" si="14"/>
        <v/>
      </c>
      <c r="N89" t="str">
        <f t="shared" si="19"/>
        <v/>
      </c>
      <c r="O89" t="str">
        <f t="shared" si="15"/>
        <v/>
      </c>
      <c r="P89" t="str">
        <f t="shared" si="20"/>
        <v/>
      </c>
    </row>
    <row r="90" spans="1:16">
      <c r="A90" s="28">
        <f>IF(A89="","",IF(A89+1&gt;現場閉所取得計画表・実施状況報告書!$J$7,"",A89+1))</f>
        <v>46200</v>
      </c>
      <c r="B90">
        <f t="shared" ca="1" si="16"/>
        <v>47</v>
      </c>
      <c r="C90" t="str" cm="1">
        <f t="array" aca="1" ref="C90" ca="1">IF(A90="","",IF(INDIRECT("現場閉所取得計画表・実施状況報告書!R"&amp;B90+1&amp;"C"&amp;2+WEEKDAY(A90,1),FALSE)=0,"",INDIRECT("現場閉所取得計画表・実施状況報告書!R"&amp;B90+1&amp;"C"&amp;2+WEEKDAY(A90,1),FALSE)))</f>
        <v/>
      </c>
      <c r="D90" t="str" cm="1">
        <f t="array" aca="1" ref="D90" ca="1">IF(A90="","",IF(INDIRECT("現場閉所取得計画表・実施状況報告書!R"&amp;B90+2&amp;"C"&amp;2+WEEKDAY(A90,1),FALSE)=0,"",INDIRECT("現場閉所取得計画表・実施状況報告書!R"&amp;B90+2&amp;"C"&amp;2+WEEKDAY(A90,1),FALSE)))</f>
        <v/>
      </c>
      <c r="E90" t="str">
        <f t="shared" si="17"/>
        <v>土日</v>
      </c>
      <c r="F90" t="str">
        <f t="shared" ca="1" si="12"/>
        <v/>
      </c>
      <c r="G90">
        <f t="shared" si="21"/>
        <v>6</v>
      </c>
      <c r="H90" t="str">
        <f>IF(A90="","",IF(COUNTIF($G$2:G89,G90)&gt;0,"",MAX($H$2:H89)+1))</f>
        <v/>
      </c>
      <c r="I90" t="str">
        <f>IF(H90="","",IF(COUNTIF($P$1:P89,P90)&gt;0,B90+3,B90))</f>
        <v/>
      </c>
      <c r="J90" t="str">
        <f t="shared" si="22"/>
        <v/>
      </c>
      <c r="K90" t="str">
        <f t="shared" ca="1" si="18"/>
        <v>休</v>
      </c>
      <c r="L90" t="str">
        <f t="shared" si="13"/>
        <v/>
      </c>
      <c r="M90" t="str">
        <f t="shared" si="14"/>
        <v/>
      </c>
      <c r="N90" t="str">
        <f t="shared" si="19"/>
        <v/>
      </c>
      <c r="O90" t="str">
        <f t="shared" si="15"/>
        <v/>
      </c>
      <c r="P90" t="str">
        <f t="shared" si="20"/>
        <v/>
      </c>
    </row>
    <row r="91" spans="1:16">
      <c r="A91" s="28">
        <f>IF(A90="","",IF(A90+1&gt;現場閉所取得計画表・実施状況報告書!$J$7,"",A90+1))</f>
        <v>46201</v>
      </c>
      <c r="B91">
        <f t="shared" ca="1" si="16"/>
        <v>47</v>
      </c>
      <c r="C91" t="str" cm="1">
        <f t="array" aca="1" ref="C91" ca="1">IF(A91="","",IF(INDIRECT("現場閉所取得計画表・実施状況報告書!R"&amp;B91+1&amp;"C"&amp;2+WEEKDAY(A91,1),FALSE)=0,"",INDIRECT("現場閉所取得計画表・実施状況報告書!R"&amp;B91+1&amp;"C"&amp;2+WEEKDAY(A91,1),FALSE)))</f>
        <v/>
      </c>
      <c r="D91" t="str" cm="1">
        <f t="array" aca="1" ref="D91" ca="1">IF(A91="","",IF(INDIRECT("現場閉所取得計画表・実施状況報告書!R"&amp;B91+2&amp;"C"&amp;2+WEEKDAY(A91,1),FALSE)=0,"",INDIRECT("現場閉所取得計画表・実施状況報告書!R"&amp;B91+2&amp;"C"&amp;2+WEEKDAY(A91,1),FALSE)))</f>
        <v/>
      </c>
      <c r="E91" t="str">
        <f t="shared" si="17"/>
        <v>土日</v>
      </c>
      <c r="F91" t="str">
        <f t="shared" ca="1" si="12"/>
        <v/>
      </c>
      <c r="G91">
        <f t="shared" si="21"/>
        <v>6</v>
      </c>
      <c r="H91" t="str">
        <f>IF(A91="","",IF(COUNTIF($G$2:G90,G91)&gt;0,"",MAX($H$2:H90)+1))</f>
        <v/>
      </c>
      <c r="I91" t="str">
        <f>IF(H91="","",IF(COUNTIF($P$1:P90,P91)&gt;0,B91+3,B91))</f>
        <v/>
      </c>
      <c r="J91" t="str">
        <f t="shared" si="22"/>
        <v/>
      </c>
      <c r="K91" t="str">
        <f t="shared" ca="1" si="18"/>
        <v>休</v>
      </c>
      <c r="L91" t="str">
        <f t="shared" si="13"/>
        <v/>
      </c>
      <c r="M91" t="str">
        <f t="shared" si="14"/>
        <v/>
      </c>
      <c r="N91" t="str">
        <f t="shared" si="19"/>
        <v/>
      </c>
      <c r="O91" t="str">
        <f t="shared" si="15"/>
        <v/>
      </c>
      <c r="P91" t="str">
        <f t="shared" si="20"/>
        <v/>
      </c>
    </row>
    <row r="92" spans="1:16">
      <c r="A92" s="28">
        <f>IF(A91="","",IF(A91+1&gt;現場閉所取得計画表・実施状況報告書!$J$7,"",A91+1))</f>
        <v>46202</v>
      </c>
      <c r="B92">
        <f t="shared" ca="1" si="16"/>
        <v>50</v>
      </c>
      <c r="C92" t="str" cm="1">
        <f t="array" aca="1" ref="C92" ca="1">IF(A92="","",IF(INDIRECT("現場閉所取得計画表・実施状況報告書!R"&amp;B92+1&amp;"C"&amp;2+WEEKDAY(A92,1),FALSE)=0,"",INDIRECT("現場閉所取得計画表・実施状況報告書!R"&amp;B92+1&amp;"C"&amp;2+WEEKDAY(A92,1),FALSE)))</f>
        <v/>
      </c>
      <c r="D92" t="str" cm="1">
        <f t="array" aca="1" ref="D92" ca="1">IF(A92="","",IF(INDIRECT("現場閉所取得計画表・実施状況報告書!R"&amp;B92+2&amp;"C"&amp;2+WEEKDAY(A92,1),FALSE)=0,"",INDIRECT("現場閉所取得計画表・実施状況報告書!R"&amp;B92+2&amp;"C"&amp;2+WEEKDAY(A92,1),FALSE)))</f>
        <v/>
      </c>
      <c r="E92" t="str">
        <f t="shared" si="17"/>
        <v/>
      </c>
      <c r="F92" t="str">
        <f t="shared" ca="1" si="12"/>
        <v/>
      </c>
      <c r="G92">
        <f t="shared" si="21"/>
        <v>6</v>
      </c>
      <c r="H92" t="str">
        <f>IF(A92="","",IF(COUNTIF($G$2:G91,G92)&gt;0,"",MAX($H$2:H91)+1))</f>
        <v/>
      </c>
      <c r="I92" t="str">
        <f>IF(H92="","",IF(COUNTIF($P$1:P91,P92)&gt;0,B92+3,B92))</f>
        <v/>
      </c>
      <c r="J92" t="str">
        <f t="shared" si="22"/>
        <v/>
      </c>
      <c r="K92" t="str">
        <f t="shared" si="18"/>
        <v/>
      </c>
      <c r="L92" t="str">
        <f t="shared" si="13"/>
        <v/>
      </c>
      <c r="M92" t="str">
        <f t="shared" si="14"/>
        <v/>
      </c>
      <c r="N92" t="str">
        <f t="shared" si="19"/>
        <v/>
      </c>
      <c r="O92" t="str">
        <f t="shared" si="15"/>
        <v/>
      </c>
      <c r="P92" t="str">
        <f t="shared" si="20"/>
        <v/>
      </c>
    </row>
    <row r="93" spans="1:16">
      <c r="A93" s="28">
        <f>IF(A92="","",IF(A92+1&gt;現場閉所取得計画表・実施状況報告書!$J$7,"",A92+1))</f>
        <v>46203</v>
      </c>
      <c r="B93">
        <f t="shared" ca="1" si="16"/>
        <v>50</v>
      </c>
      <c r="C93" t="str" cm="1">
        <f t="array" aca="1" ref="C93" ca="1">IF(A93="","",IF(INDIRECT("現場閉所取得計画表・実施状況報告書!R"&amp;B93+1&amp;"C"&amp;2+WEEKDAY(A93,1),FALSE)=0,"",INDIRECT("現場閉所取得計画表・実施状況報告書!R"&amp;B93+1&amp;"C"&amp;2+WEEKDAY(A93,1),FALSE)))</f>
        <v/>
      </c>
      <c r="D93" t="str" cm="1">
        <f t="array" aca="1" ref="D93" ca="1">IF(A93="","",IF(INDIRECT("現場閉所取得計画表・実施状況報告書!R"&amp;B93+2&amp;"C"&amp;2+WEEKDAY(A93,1),FALSE)=0,"",INDIRECT("現場閉所取得計画表・実施状況報告書!R"&amp;B93+2&amp;"C"&amp;2+WEEKDAY(A93,1),FALSE)))</f>
        <v/>
      </c>
      <c r="E93" t="str">
        <f t="shared" si="17"/>
        <v/>
      </c>
      <c r="F93" t="str">
        <f t="shared" ca="1" si="12"/>
        <v/>
      </c>
      <c r="G93">
        <f t="shared" si="21"/>
        <v>6</v>
      </c>
      <c r="H93" t="str">
        <f>IF(A93="","",IF(COUNTIF($G$2:G92,G93)&gt;0,"",MAX($H$2:H92)+1))</f>
        <v/>
      </c>
      <c r="I93" t="str">
        <f>IF(H93="","",IF(COUNTIF($P$1:P92,P93)&gt;0,B93+3,B93))</f>
        <v/>
      </c>
      <c r="J93" t="str">
        <f t="shared" si="22"/>
        <v/>
      </c>
      <c r="K93" t="str">
        <f t="shared" si="18"/>
        <v/>
      </c>
      <c r="L93" t="str">
        <f t="shared" si="13"/>
        <v/>
      </c>
      <c r="M93" t="str">
        <f t="shared" si="14"/>
        <v/>
      </c>
      <c r="N93" t="str">
        <f t="shared" si="19"/>
        <v/>
      </c>
      <c r="O93" t="str">
        <f t="shared" si="15"/>
        <v/>
      </c>
      <c r="P93" t="str">
        <f t="shared" si="20"/>
        <v/>
      </c>
    </row>
    <row r="94" spans="1:16">
      <c r="A94" s="28">
        <f>IF(A93="","",IF(A93+1&gt;現場閉所取得計画表・実施状況報告書!$J$7,"",A93+1))</f>
        <v>46204</v>
      </c>
      <c r="B94">
        <f t="shared" ca="1" si="16"/>
        <v>50</v>
      </c>
      <c r="C94" t="str" cm="1">
        <f t="array" aca="1" ref="C94" ca="1">IF(A94="","",IF(INDIRECT("現場閉所取得計画表・実施状況報告書!R"&amp;B94+1&amp;"C"&amp;2+WEEKDAY(A94,1),FALSE)=0,"",INDIRECT("現場閉所取得計画表・実施状況報告書!R"&amp;B94+1&amp;"C"&amp;2+WEEKDAY(A94,1),FALSE)))</f>
        <v/>
      </c>
      <c r="D94" t="str" cm="1">
        <f t="array" aca="1" ref="D94" ca="1">IF(A94="","",IF(INDIRECT("現場閉所取得計画表・実施状況報告書!R"&amp;B94+2&amp;"C"&amp;2+WEEKDAY(A94,1),FALSE)=0,"",INDIRECT("現場閉所取得計画表・実施状況報告書!R"&amp;B94+2&amp;"C"&amp;2+WEEKDAY(A94,1),FALSE)))</f>
        <v/>
      </c>
      <c r="E94" t="str">
        <f t="shared" si="17"/>
        <v/>
      </c>
      <c r="F94" t="str">
        <f t="shared" ca="1" si="12"/>
        <v/>
      </c>
      <c r="G94">
        <f t="shared" si="21"/>
        <v>7</v>
      </c>
      <c r="H94">
        <f>IF(A94="","",IF(COUNTIF($G$2:G93,G94)&gt;0,"",MAX($H$2:H93)+1))</f>
        <v>4</v>
      </c>
      <c r="I94">
        <f ca="1">IF(H94="","",IF(COUNTIF($P$1:P93,P94)&gt;0,B94+3,B94))</f>
        <v>50</v>
      </c>
      <c r="J94" t="str">
        <f t="shared" si="22"/>
        <v>4月目（7月1日～7月31日）</v>
      </c>
      <c r="K94" t="str">
        <f t="shared" si="18"/>
        <v/>
      </c>
      <c r="L94">
        <f t="shared" ca="1" si="13"/>
        <v>0</v>
      </c>
      <c r="M94">
        <f t="shared" ca="1" si="14"/>
        <v>31</v>
      </c>
      <c r="N94">
        <f t="shared" ca="1" si="19"/>
        <v>8</v>
      </c>
      <c r="O94" t="str">
        <f t="shared" ca="1" si="15"/>
        <v>×</v>
      </c>
      <c r="P94">
        <f t="shared" ca="1" si="20"/>
        <v>50</v>
      </c>
    </row>
    <row r="95" spans="1:16">
      <c r="A95" s="28">
        <f>IF(A94="","",IF(A94+1&gt;現場閉所取得計画表・実施状況報告書!$J$7,"",A94+1))</f>
        <v>46205</v>
      </c>
      <c r="B95">
        <f t="shared" ca="1" si="16"/>
        <v>50</v>
      </c>
      <c r="C95" t="str" cm="1">
        <f t="array" aca="1" ref="C95" ca="1">IF(A95="","",IF(INDIRECT("現場閉所取得計画表・実施状況報告書!R"&amp;B95+1&amp;"C"&amp;2+WEEKDAY(A95,1),FALSE)=0,"",INDIRECT("現場閉所取得計画表・実施状況報告書!R"&amp;B95+1&amp;"C"&amp;2+WEEKDAY(A95,1),FALSE)))</f>
        <v/>
      </c>
      <c r="D95" t="str" cm="1">
        <f t="array" aca="1" ref="D95" ca="1">IF(A95="","",IF(INDIRECT("現場閉所取得計画表・実施状況報告書!R"&amp;B95+2&amp;"C"&amp;2+WEEKDAY(A95,1),FALSE)=0,"",INDIRECT("現場閉所取得計画表・実施状況報告書!R"&amp;B95+2&amp;"C"&amp;2+WEEKDAY(A95,1),FALSE)))</f>
        <v/>
      </c>
      <c r="E95" t="str">
        <f t="shared" si="17"/>
        <v/>
      </c>
      <c r="F95" t="str">
        <f t="shared" ca="1" si="12"/>
        <v/>
      </c>
      <c r="G95">
        <f t="shared" si="21"/>
        <v>7</v>
      </c>
      <c r="H95" t="str">
        <f>IF(A95="","",IF(COUNTIF($G$2:G94,G95)&gt;0,"",MAX($H$2:H94)+1))</f>
        <v/>
      </c>
      <c r="I95" t="str">
        <f>IF(H95="","",IF(COUNTIF($P$1:P94,P95)&gt;0,B95+3,B95))</f>
        <v/>
      </c>
      <c r="J95" t="str">
        <f t="shared" si="22"/>
        <v/>
      </c>
      <c r="K95" t="str">
        <f t="shared" si="18"/>
        <v/>
      </c>
      <c r="L95" t="str">
        <f t="shared" si="13"/>
        <v/>
      </c>
      <c r="M95" t="str">
        <f t="shared" si="14"/>
        <v/>
      </c>
      <c r="N95" t="str">
        <f t="shared" si="19"/>
        <v/>
      </c>
      <c r="O95" t="str">
        <f t="shared" si="15"/>
        <v/>
      </c>
      <c r="P95" t="str">
        <f t="shared" si="20"/>
        <v/>
      </c>
    </row>
    <row r="96" spans="1:16">
      <c r="A96" s="28">
        <f>IF(A95="","",IF(A95+1&gt;現場閉所取得計画表・実施状況報告書!$J$7,"",A95+1))</f>
        <v>46206</v>
      </c>
      <c r="B96">
        <f t="shared" ca="1" si="16"/>
        <v>50</v>
      </c>
      <c r="C96" t="str" cm="1">
        <f t="array" aca="1" ref="C96" ca="1">IF(A96="","",IF(INDIRECT("現場閉所取得計画表・実施状況報告書!R"&amp;B96+1&amp;"C"&amp;2+WEEKDAY(A96,1),FALSE)=0,"",INDIRECT("現場閉所取得計画表・実施状況報告書!R"&amp;B96+1&amp;"C"&amp;2+WEEKDAY(A96,1),FALSE)))</f>
        <v/>
      </c>
      <c r="D96" t="str" cm="1">
        <f t="array" aca="1" ref="D96" ca="1">IF(A96="","",IF(INDIRECT("現場閉所取得計画表・実施状況報告書!R"&amp;B96+2&amp;"C"&amp;2+WEEKDAY(A96,1),FALSE)=0,"",INDIRECT("現場閉所取得計画表・実施状況報告書!R"&amp;B96+2&amp;"C"&amp;2+WEEKDAY(A96,1),FALSE)))</f>
        <v/>
      </c>
      <c r="E96" t="str">
        <f t="shared" si="17"/>
        <v/>
      </c>
      <c r="F96" t="str">
        <f t="shared" ca="1" si="12"/>
        <v/>
      </c>
      <c r="G96">
        <f t="shared" si="21"/>
        <v>7</v>
      </c>
      <c r="H96" t="str">
        <f>IF(A96="","",IF(COUNTIF($G$2:G95,G96)&gt;0,"",MAX($H$2:H95)+1))</f>
        <v/>
      </c>
      <c r="I96" t="str">
        <f>IF(H96="","",IF(COUNTIF($P$1:P95,P96)&gt;0,B96+3,B96))</f>
        <v/>
      </c>
      <c r="J96" t="str">
        <f t="shared" si="22"/>
        <v/>
      </c>
      <c r="K96" t="str">
        <f t="shared" si="18"/>
        <v/>
      </c>
      <c r="L96" t="str">
        <f t="shared" si="13"/>
        <v/>
      </c>
      <c r="M96" t="str">
        <f t="shared" si="14"/>
        <v/>
      </c>
      <c r="N96" t="str">
        <f t="shared" si="19"/>
        <v/>
      </c>
      <c r="O96" t="str">
        <f t="shared" si="15"/>
        <v/>
      </c>
      <c r="P96" t="str">
        <f t="shared" si="20"/>
        <v/>
      </c>
    </row>
    <row r="97" spans="1:16">
      <c r="A97" s="28">
        <f>IF(A96="","",IF(A96+1&gt;現場閉所取得計画表・実施状況報告書!$J$7,"",A96+1))</f>
        <v>46207</v>
      </c>
      <c r="B97">
        <f t="shared" ca="1" si="16"/>
        <v>50</v>
      </c>
      <c r="C97" t="str" cm="1">
        <f t="array" aca="1" ref="C97" ca="1">IF(A97="","",IF(INDIRECT("現場閉所取得計画表・実施状況報告書!R"&amp;B97+1&amp;"C"&amp;2+WEEKDAY(A97,1),FALSE)=0,"",INDIRECT("現場閉所取得計画表・実施状況報告書!R"&amp;B97+1&amp;"C"&amp;2+WEEKDAY(A97,1),FALSE)))</f>
        <v/>
      </c>
      <c r="D97" t="str" cm="1">
        <f t="array" aca="1" ref="D97" ca="1">IF(A97="","",IF(INDIRECT("現場閉所取得計画表・実施状況報告書!R"&amp;B97+2&amp;"C"&amp;2+WEEKDAY(A97,1),FALSE)=0,"",INDIRECT("現場閉所取得計画表・実施状況報告書!R"&amp;B97+2&amp;"C"&amp;2+WEEKDAY(A97,1),FALSE)))</f>
        <v/>
      </c>
      <c r="E97" t="str">
        <f t="shared" si="17"/>
        <v>土日</v>
      </c>
      <c r="F97" t="str">
        <f t="shared" ca="1" si="12"/>
        <v/>
      </c>
      <c r="G97">
        <f t="shared" si="21"/>
        <v>7</v>
      </c>
      <c r="H97" t="str">
        <f>IF(A97="","",IF(COUNTIF($G$2:G96,G97)&gt;0,"",MAX($H$2:H96)+1))</f>
        <v/>
      </c>
      <c r="I97" t="str">
        <f>IF(H97="","",IF(COUNTIF($P$1:P96,P97)&gt;0,B97+3,B97))</f>
        <v/>
      </c>
      <c r="J97" t="str">
        <f t="shared" si="22"/>
        <v/>
      </c>
      <c r="K97" t="str">
        <f t="shared" ca="1" si="18"/>
        <v>休</v>
      </c>
      <c r="L97" t="str">
        <f t="shared" si="13"/>
        <v/>
      </c>
      <c r="M97" t="str">
        <f t="shared" si="14"/>
        <v/>
      </c>
      <c r="N97" t="str">
        <f t="shared" si="19"/>
        <v/>
      </c>
      <c r="O97" t="str">
        <f t="shared" si="15"/>
        <v/>
      </c>
      <c r="P97" t="str">
        <f t="shared" si="20"/>
        <v/>
      </c>
    </row>
    <row r="98" spans="1:16">
      <c r="A98" s="28">
        <f>IF(A97="","",IF(A97+1&gt;現場閉所取得計画表・実施状況報告書!$J$7,"",A97+1))</f>
        <v>46208</v>
      </c>
      <c r="B98">
        <f t="shared" ca="1" si="16"/>
        <v>50</v>
      </c>
      <c r="C98" t="str" cm="1">
        <f t="array" aca="1" ref="C98" ca="1">IF(A98="","",IF(INDIRECT("現場閉所取得計画表・実施状況報告書!R"&amp;B98+1&amp;"C"&amp;2+WEEKDAY(A98,1),FALSE)=0,"",INDIRECT("現場閉所取得計画表・実施状況報告書!R"&amp;B98+1&amp;"C"&amp;2+WEEKDAY(A98,1),FALSE)))</f>
        <v/>
      </c>
      <c r="D98" t="str" cm="1">
        <f t="array" aca="1" ref="D98" ca="1">IF(A98="","",IF(INDIRECT("現場閉所取得計画表・実施状況報告書!R"&amp;B98+2&amp;"C"&amp;2+WEEKDAY(A98,1),FALSE)=0,"",INDIRECT("現場閉所取得計画表・実施状況報告書!R"&amp;B98+2&amp;"C"&amp;2+WEEKDAY(A98,1),FALSE)))</f>
        <v/>
      </c>
      <c r="E98" t="str">
        <f t="shared" si="17"/>
        <v>土日</v>
      </c>
      <c r="F98" t="str">
        <f t="shared" ca="1" si="12"/>
        <v/>
      </c>
      <c r="G98">
        <f t="shared" si="21"/>
        <v>7</v>
      </c>
      <c r="H98" t="str">
        <f>IF(A98="","",IF(COUNTIF($G$2:G97,G98)&gt;0,"",MAX($H$2:H97)+1))</f>
        <v/>
      </c>
      <c r="I98" t="str">
        <f>IF(H98="","",IF(COUNTIF($P$1:P97,P98)&gt;0,B98+3,B98))</f>
        <v/>
      </c>
      <c r="J98" t="str">
        <f t="shared" si="22"/>
        <v/>
      </c>
      <c r="K98" t="str">
        <f t="shared" ca="1" si="18"/>
        <v>休</v>
      </c>
      <c r="L98" t="str">
        <f t="shared" si="13"/>
        <v/>
      </c>
      <c r="M98" t="str">
        <f t="shared" si="14"/>
        <v/>
      </c>
      <c r="N98" t="str">
        <f t="shared" si="19"/>
        <v/>
      </c>
      <c r="O98" t="str">
        <f t="shared" si="15"/>
        <v/>
      </c>
      <c r="P98" t="str">
        <f t="shared" si="20"/>
        <v/>
      </c>
    </row>
    <row r="99" spans="1:16">
      <c r="A99" s="28">
        <f>IF(A98="","",IF(A98+1&gt;現場閉所取得計画表・実施状況報告書!$J$7,"",A98+1))</f>
        <v>46209</v>
      </c>
      <c r="B99">
        <f t="shared" ca="1" si="16"/>
        <v>53</v>
      </c>
      <c r="C99" t="str" cm="1">
        <f t="array" aca="1" ref="C99" ca="1">IF(A99="","",IF(INDIRECT("現場閉所取得計画表・実施状況報告書!R"&amp;B99+1&amp;"C"&amp;2+WEEKDAY(A99,1),FALSE)=0,"",INDIRECT("現場閉所取得計画表・実施状況報告書!R"&amp;B99+1&amp;"C"&amp;2+WEEKDAY(A99,1),FALSE)))</f>
        <v/>
      </c>
      <c r="D99" t="str" cm="1">
        <f t="array" aca="1" ref="D99" ca="1">IF(A99="","",IF(INDIRECT("現場閉所取得計画表・実施状況報告書!R"&amp;B99+2&amp;"C"&amp;2+WEEKDAY(A99,1),FALSE)=0,"",INDIRECT("現場閉所取得計画表・実施状況報告書!R"&amp;B99+2&amp;"C"&amp;2+WEEKDAY(A99,1),FALSE)))</f>
        <v/>
      </c>
      <c r="E99" t="str">
        <f t="shared" si="17"/>
        <v/>
      </c>
      <c r="F99" t="str">
        <f t="shared" ca="1" si="12"/>
        <v/>
      </c>
      <c r="G99">
        <f t="shared" si="21"/>
        <v>7</v>
      </c>
      <c r="H99" t="str">
        <f>IF(A99="","",IF(COUNTIF($G$2:G98,G99)&gt;0,"",MAX($H$2:H98)+1))</f>
        <v/>
      </c>
      <c r="I99" t="str">
        <f>IF(H99="","",IF(COUNTIF($P$1:P98,P99)&gt;0,B99+3,B99))</f>
        <v/>
      </c>
      <c r="J99" t="str">
        <f t="shared" si="22"/>
        <v/>
      </c>
      <c r="K99" t="str">
        <f t="shared" si="18"/>
        <v/>
      </c>
      <c r="L99" t="str">
        <f t="shared" si="13"/>
        <v/>
      </c>
      <c r="M99" t="str">
        <f t="shared" si="14"/>
        <v/>
      </c>
      <c r="N99" t="str">
        <f t="shared" si="19"/>
        <v/>
      </c>
      <c r="O99" t="str">
        <f t="shared" si="15"/>
        <v/>
      </c>
      <c r="P99" t="str">
        <f t="shared" si="20"/>
        <v/>
      </c>
    </row>
    <row r="100" spans="1:16">
      <c r="A100" s="28">
        <f>IF(A99="","",IF(A99+1&gt;現場閉所取得計画表・実施状況報告書!$J$7,"",A99+1))</f>
        <v>46210</v>
      </c>
      <c r="B100">
        <f t="shared" ca="1" si="16"/>
        <v>53</v>
      </c>
      <c r="C100" t="str" cm="1">
        <f t="array" aca="1" ref="C100" ca="1">IF(A100="","",IF(INDIRECT("現場閉所取得計画表・実施状況報告書!R"&amp;B100+1&amp;"C"&amp;2+WEEKDAY(A100,1),FALSE)=0,"",INDIRECT("現場閉所取得計画表・実施状況報告書!R"&amp;B100+1&amp;"C"&amp;2+WEEKDAY(A100,1),FALSE)))</f>
        <v/>
      </c>
      <c r="D100" t="str" cm="1">
        <f t="array" aca="1" ref="D100" ca="1">IF(A100="","",IF(INDIRECT("現場閉所取得計画表・実施状況報告書!R"&amp;B100+2&amp;"C"&amp;2+WEEKDAY(A100,1),FALSE)=0,"",INDIRECT("現場閉所取得計画表・実施状況報告書!R"&amp;B100+2&amp;"C"&amp;2+WEEKDAY(A100,1),FALSE)))</f>
        <v/>
      </c>
      <c r="E100" t="str">
        <f t="shared" si="17"/>
        <v/>
      </c>
      <c r="F100" t="str">
        <f t="shared" ca="1" si="12"/>
        <v/>
      </c>
      <c r="G100">
        <f t="shared" si="21"/>
        <v>7</v>
      </c>
      <c r="H100" t="str">
        <f>IF(A100="","",IF(COUNTIF($G$2:G99,G100)&gt;0,"",MAX($H$2:H99)+1))</f>
        <v/>
      </c>
      <c r="I100" t="str">
        <f>IF(H100="","",IF(COUNTIF($P$1:P99,P100)&gt;0,B100+3,B100))</f>
        <v/>
      </c>
      <c r="J100" t="str">
        <f t="shared" si="22"/>
        <v/>
      </c>
      <c r="K100" t="str">
        <f t="shared" si="18"/>
        <v/>
      </c>
      <c r="L100" t="str">
        <f t="shared" si="13"/>
        <v/>
      </c>
      <c r="M100" t="str">
        <f t="shared" si="14"/>
        <v/>
      </c>
      <c r="N100" t="str">
        <f t="shared" si="19"/>
        <v/>
      </c>
      <c r="O100" t="str">
        <f t="shared" si="15"/>
        <v/>
      </c>
      <c r="P100" t="str">
        <f t="shared" si="20"/>
        <v/>
      </c>
    </row>
    <row r="101" spans="1:16">
      <c r="A101" s="28">
        <f>IF(A100="","",IF(A100+1&gt;現場閉所取得計画表・実施状況報告書!$J$7,"",A100+1))</f>
        <v>46211</v>
      </c>
      <c r="B101">
        <f t="shared" ca="1" si="16"/>
        <v>53</v>
      </c>
      <c r="C101" t="str" cm="1">
        <f t="array" aca="1" ref="C101" ca="1">IF(A101="","",IF(INDIRECT("現場閉所取得計画表・実施状況報告書!R"&amp;B101+1&amp;"C"&amp;2+WEEKDAY(A101,1),FALSE)=0,"",INDIRECT("現場閉所取得計画表・実施状況報告書!R"&amp;B101+1&amp;"C"&amp;2+WEEKDAY(A101,1),FALSE)))</f>
        <v/>
      </c>
      <c r="D101" t="str" cm="1">
        <f t="array" aca="1" ref="D101" ca="1">IF(A101="","",IF(INDIRECT("現場閉所取得計画表・実施状況報告書!R"&amp;B101+2&amp;"C"&amp;2+WEEKDAY(A101,1),FALSE)=0,"",INDIRECT("現場閉所取得計画表・実施状況報告書!R"&amp;B101+2&amp;"C"&amp;2+WEEKDAY(A101,1),FALSE)))</f>
        <v/>
      </c>
      <c r="E101" t="str">
        <f t="shared" si="17"/>
        <v/>
      </c>
      <c r="F101" t="str">
        <f t="shared" ca="1" si="12"/>
        <v/>
      </c>
      <c r="G101">
        <f t="shared" si="21"/>
        <v>7</v>
      </c>
      <c r="H101" t="str">
        <f>IF(A101="","",IF(COUNTIF($G$2:G100,G101)&gt;0,"",MAX($H$2:H100)+1))</f>
        <v/>
      </c>
      <c r="I101" t="str">
        <f>IF(H101="","",IF(COUNTIF($P$1:P100,P101)&gt;0,B101+3,B101))</f>
        <v/>
      </c>
      <c r="J101" t="str">
        <f t="shared" si="22"/>
        <v/>
      </c>
      <c r="K101" t="str">
        <f t="shared" si="18"/>
        <v/>
      </c>
      <c r="L101" t="str">
        <f t="shared" si="13"/>
        <v/>
      </c>
      <c r="M101" t="str">
        <f t="shared" si="14"/>
        <v/>
      </c>
      <c r="N101" t="str">
        <f t="shared" si="19"/>
        <v/>
      </c>
      <c r="O101" t="str">
        <f t="shared" si="15"/>
        <v/>
      </c>
      <c r="P101" t="str">
        <f t="shared" si="20"/>
        <v/>
      </c>
    </row>
    <row r="102" spans="1:16">
      <c r="A102" s="28">
        <f>IF(A101="","",IF(A101+1&gt;現場閉所取得計画表・実施状況報告書!$J$7,"",A101+1))</f>
        <v>46212</v>
      </c>
      <c r="B102">
        <f t="shared" ca="1" si="16"/>
        <v>53</v>
      </c>
      <c r="C102" t="str" cm="1">
        <f t="array" aca="1" ref="C102" ca="1">IF(A102="","",IF(INDIRECT("現場閉所取得計画表・実施状況報告書!R"&amp;B102+1&amp;"C"&amp;2+WEEKDAY(A102,1),FALSE)=0,"",INDIRECT("現場閉所取得計画表・実施状況報告書!R"&amp;B102+1&amp;"C"&amp;2+WEEKDAY(A102,1),FALSE)))</f>
        <v/>
      </c>
      <c r="D102" t="str" cm="1">
        <f t="array" aca="1" ref="D102" ca="1">IF(A102="","",IF(INDIRECT("現場閉所取得計画表・実施状況報告書!R"&amp;B102+2&amp;"C"&amp;2+WEEKDAY(A102,1),FALSE)=0,"",INDIRECT("現場閉所取得計画表・実施状況報告書!R"&amp;B102+2&amp;"C"&amp;2+WEEKDAY(A102,1),FALSE)))</f>
        <v/>
      </c>
      <c r="E102" t="str">
        <f t="shared" si="17"/>
        <v/>
      </c>
      <c r="F102" t="str">
        <f t="shared" ca="1" si="12"/>
        <v/>
      </c>
      <c r="G102">
        <f t="shared" si="21"/>
        <v>7</v>
      </c>
      <c r="H102" t="str">
        <f>IF(A102="","",IF(COUNTIF($G$2:G101,G102)&gt;0,"",MAX($H$2:H101)+1))</f>
        <v/>
      </c>
      <c r="I102" t="str">
        <f>IF(H102="","",IF(COUNTIF($P$1:P101,P102)&gt;0,B102+3,B102))</f>
        <v/>
      </c>
      <c r="J102" t="str">
        <f t="shared" si="22"/>
        <v/>
      </c>
      <c r="K102" t="str">
        <f t="shared" si="18"/>
        <v/>
      </c>
      <c r="L102" t="str">
        <f t="shared" si="13"/>
        <v/>
      </c>
      <c r="M102" t="str">
        <f t="shared" si="14"/>
        <v/>
      </c>
      <c r="N102" t="str">
        <f t="shared" si="19"/>
        <v/>
      </c>
      <c r="O102" t="str">
        <f t="shared" si="15"/>
        <v/>
      </c>
      <c r="P102" t="str">
        <f t="shared" si="20"/>
        <v/>
      </c>
    </row>
    <row r="103" spans="1:16">
      <c r="A103" s="28">
        <f>IF(A102="","",IF(A102+1&gt;現場閉所取得計画表・実施状況報告書!$J$7,"",A102+1))</f>
        <v>46213</v>
      </c>
      <c r="B103">
        <f t="shared" ca="1" si="16"/>
        <v>53</v>
      </c>
      <c r="C103" t="str" cm="1">
        <f t="array" aca="1" ref="C103" ca="1">IF(A103="","",IF(INDIRECT("現場閉所取得計画表・実施状況報告書!R"&amp;B103+1&amp;"C"&amp;2+WEEKDAY(A103,1),FALSE)=0,"",INDIRECT("現場閉所取得計画表・実施状況報告書!R"&amp;B103+1&amp;"C"&amp;2+WEEKDAY(A103,1),FALSE)))</f>
        <v/>
      </c>
      <c r="D103" t="str" cm="1">
        <f t="array" aca="1" ref="D103" ca="1">IF(A103="","",IF(INDIRECT("現場閉所取得計画表・実施状況報告書!R"&amp;B103+2&amp;"C"&amp;2+WEEKDAY(A103,1),FALSE)=0,"",INDIRECT("現場閉所取得計画表・実施状況報告書!R"&amp;B103+2&amp;"C"&amp;2+WEEKDAY(A103,1),FALSE)))</f>
        <v/>
      </c>
      <c r="E103" t="str">
        <f t="shared" si="17"/>
        <v/>
      </c>
      <c r="F103" t="str">
        <f t="shared" ca="1" si="12"/>
        <v/>
      </c>
      <c r="G103">
        <f t="shared" si="21"/>
        <v>7</v>
      </c>
      <c r="H103" t="str">
        <f>IF(A103="","",IF(COUNTIF($G$2:G102,G103)&gt;0,"",MAX($H$2:H102)+1))</f>
        <v/>
      </c>
      <c r="I103" t="str">
        <f>IF(H103="","",IF(COUNTIF($P$1:P102,P103)&gt;0,B103+3,B103))</f>
        <v/>
      </c>
      <c r="J103" t="str">
        <f t="shared" si="22"/>
        <v/>
      </c>
      <c r="K103" t="str">
        <f t="shared" si="18"/>
        <v/>
      </c>
      <c r="L103" t="str">
        <f t="shared" si="13"/>
        <v/>
      </c>
      <c r="M103" t="str">
        <f t="shared" si="14"/>
        <v/>
      </c>
      <c r="N103" t="str">
        <f t="shared" si="19"/>
        <v/>
      </c>
      <c r="O103" t="str">
        <f t="shared" si="15"/>
        <v/>
      </c>
      <c r="P103" t="str">
        <f t="shared" si="20"/>
        <v/>
      </c>
    </row>
    <row r="104" spans="1:16">
      <c r="A104" s="28">
        <f>IF(A103="","",IF(A103+1&gt;現場閉所取得計画表・実施状況報告書!$J$7,"",A103+1))</f>
        <v>46214</v>
      </c>
      <c r="B104">
        <f t="shared" ca="1" si="16"/>
        <v>53</v>
      </c>
      <c r="C104" t="str" cm="1">
        <f t="array" aca="1" ref="C104" ca="1">IF(A104="","",IF(INDIRECT("現場閉所取得計画表・実施状況報告書!R"&amp;B104+1&amp;"C"&amp;2+WEEKDAY(A104,1),FALSE)=0,"",INDIRECT("現場閉所取得計画表・実施状況報告書!R"&amp;B104+1&amp;"C"&amp;2+WEEKDAY(A104,1),FALSE)))</f>
        <v/>
      </c>
      <c r="D104" t="str" cm="1">
        <f t="array" aca="1" ref="D104" ca="1">IF(A104="","",IF(INDIRECT("現場閉所取得計画表・実施状況報告書!R"&amp;B104+2&amp;"C"&amp;2+WEEKDAY(A104,1),FALSE)=0,"",INDIRECT("現場閉所取得計画表・実施状況報告書!R"&amp;B104+2&amp;"C"&amp;2+WEEKDAY(A104,1),FALSE)))</f>
        <v/>
      </c>
      <c r="E104" t="str">
        <f t="shared" si="17"/>
        <v>土日</v>
      </c>
      <c r="F104" t="str">
        <f t="shared" ca="1" si="12"/>
        <v/>
      </c>
      <c r="G104">
        <f t="shared" si="21"/>
        <v>7</v>
      </c>
      <c r="H104" t="str">
        <f>IF(A104="","",IF(COUNTIF($G$2:G103,G104)&gt;0,"",MAX($H$2:H103)+1))</f>
        <v/>
      </c>
      <c r="I104" t="str">
        <f>IF(H104="","",IF(COUNTIF($P$1:P103,P104)&gt;0,B104+3,B104))</f>
        <v/>
      </c>
      <c r="J104" t="str">
        <f t="shared" si="22"/>
        <v/>
      </c>
      <c r="K104" t="str">
        <f t="shared" ca="1" si="18"/>
        <v>休</v>
      </c>
      <c r="L104" t="str">
        <f t="shared" si="13"/>
        <v/>
      </c>
      <c r="M104" t="str">
        <f t="shared" si="14"/>
        <v/>
      </c>
      <c r="N104" t="str">
        <f t="shared" si="19"/>
        <v/>
      </c>
      <c r="O104" t="str">
        <f t="shared" si="15"/>
        <v/>
      </c>
      <c r="P104" t="str">
        <f t="shared" si="20"/>
        <v/>
      </c>
    </row>
    <row r="105" spans="1:16">
      <c r="A105" s="28">
        <f>IF(A104="","",IF(A104+1&gt;現場閉所取得計画表・実施状況報告書!$J$7,"",A104+1))</f>
        <v>46215</v>
      </c>
      <c r="B105">
        <f t="shared" ca="1" si="16"/>
        <v>53</v>
      </c>
      <c r="C105" t="str" cm="1">
        <f t="array" aca="1" ref="C105" ca="1">IF(A105="","",IF(INDIRECT("現場閉所取得計画表・実施状況報告書!R"&amp;B105+1&amp;"C"&amp;2+WEEKDAY(A105,1),FALSE)=0,"",INDIRECT("現場閉所取得計画表・実施状況報告書!R"&amp;B105+1&amp;"C"&amp;2+WEEKDAY(A105,1),FALSE)))</f>
        <v/>
      </c>
      <c r="D105" t="str" cm="1">
        <f t="array" aca="1" ref="D105" ca="1">IF(A105="","",IF(INDIRECT("現場閉所取得計画表・実施状況報告書!R"&amp;B105+2&amp;"C"&amp;2+WEEKDAY(A105,1),FALSE)=0,"",INDIRECT("現場閉所取得計画表・実施状況報告書!R"&amp;B105+2&amp;"C"&amp;2+WEEKDAY(A105,1),FALSE)))</f>
        <v/>
      </c>
      <c r="E105" t="str">
        <f t="shared" si="17"/>
        <v>土日</v>
      </c>
      <c r="F105" t="str">
        <f t="shared" ca="1" si="12"/>
        <v/>
      </c>
      <c r="G105">
        <f t="shared" si="21"/>
        <v>7</v>
      </c>
      <c r="H105" t="str">
        <f>IF(A105="","",IF(COUNTIF($G$2:G104,G105)&gt;0,"",MAX($H$2:H104)+1))</f>
        <v/>
      </c>
      <c r="I105" t="str">
        <f>IF(H105="","",IF(COUNTIF($P$1:P104,P105)&gt;0,B105+3,B105))</f>
        <v/>
      </c>
      <c r="J105" t="str">
        <f t="shared" si="22"/>
        <v/>
      </c>
      <c r="K105" t="str">
        <f t="shared" ca="1" si="18"/>
        <v>休</v>
      </c>
      <c r="L105" t="str">
        <f t="shared" si="13"/>
        <v/>
      </c>
      <c r="M105" t="str">
        <f t="shared" si="14"/>
        <v/>
      </c>
      <c r="N105" t="str">
        <f t="shared" si="19"/>
        <v/>
      </c>
      <c r="O105" t="str">
        <f t="shared" si="15"/>
        <v/>
      </c>
      <c r="P105" t="str">
        <f t="shared" si="20"/>
        <v/>
      </c>
    </row>
    <row r="106" spans="1:16">
      <c r="A106" s="28">
        <f>IF(A105="","",IF(A105+1&gt;現場閉所取得計画表・実施状況報告書!$J$7,"",A105+1))</f>
        <v>46216</v>
      </c>
      <c r="B106">
        <f t="shared" ca="1" si="16"/>
        <v>56</v>
      </c>
      <c r="C106" t="str" cm="1">
        <f t="array" aca="1" ref="C106" ca="1">IF(A106="","",IF(INDIRECT("現場閉所取得計画表・実施状況報告書!R"&amp;B106+1&amp;"C"&amp;2+WEEKDAY(A106,1),FALSE)=0,"",INDIRECT("現場閉所取得計画表・実施状況報告書!R"&amp;B106+1&amp;"C"&amp;2+WEEKDAY(A106,1),FALSE)))</f>
        <v/>
      </c>
      <c r="D106" t="str" cm="1">
        <f t="array" aca="1" ref="D106" ca="1">IF(A106="","",IF(INDIRECT("現場閉所取得計画表・実施状況報告書!R"&amp;B106+2&amp;"C"&amp;2+WEEKDAY(A106,1),FALSE)=0,"",INDIRECT("現場閉所取得計画表・実施状況報告書!R"&amp;B106+2&amp;"C"&amp;2+WEEKDAY(A106,1),FALSE)))</f>
        <v/>
      </c>
      <c r="E106" t="str">
        <f t="shared" si="17"/>
        <v/>
      </c>
      <c r="F106" t="str">
        <f t="shared" ca="1" si="12"/>
        <v/>
      </c>
      <c r="G106">
        <f t="shared" si="21"/>
        <v>7</v>
      </c>
      <c r="H106" t="str">
        <f>IF(A106="","",IF(COUNTIF($G$2:G105,G106)&gt;0,"",MAX($H$2:H105)+1))</f>
        <v/>
      </c>
      <c r="I106" t="str">
        <f>IF(H106="","",IF(COUNTIF($P$1:P105,P106)&gt;0,B106+3,B106))</f>
        <v/>
      </c>
      <c r="J106" t="str">
        <f t="shared" si="22"/>
        <v/>
      </c>
      <c r="K106" t="str">
        <f t="shared" si="18"/>
        <v/>
      </c>
      <c r="L106" t="str">
        <f t="shared" si="13"/>
        <v/>
      </c>
      <c r="M106" t="str">
        <f t="shared" si="14"/>
        <v/>
      </c>
      <c r="N106" t="str">
        <f t="shared" si="19"/>
        <v/>
      </c>
      <c r="O106" t="str">
        <f t="shared" si="15"/>
        <v/>
      </c>
      <c r="P106" t="str">
        <f t="shared" si="20"/>
        <v/>
      </c>
    </row>
    <row r="107" spans="1:16">
      <c r="A107" s="28">
        <f>IF(A106="","",IF(A106+1&gt;現場閉所取得計画表・実施状況報告書!$J$7,"",A106+1))</f>
        <v>46217</v>
      </c>
      <c r="B107">
        <f t="shared" ca="1" si="16"/>
        <v>56</v>
      </c>
      <c r="C107" t="str" cm="1">
        <f t="array" aca="1" ref="C107" ca="1">IF(A107="","",IF(INDIRECT("現場閉所取得計画表・実施状況報告書!R"&amp;B107+1&amp;"C"&amp;2+WEEKDAY(A107,1),FALSE)=0,"",INDIRECT("現場閉所取得計画表・実施状況報告書!R"&amp;B107+1&amp;"C"&amp;2+WEEKDAY(A107,1),FALSE)))</f>
        <v/>
      </c>
      <c r="D107" t="str" cm="1">
        <f t="array" aca="1" ref="D107" ca="1">IF(A107="","",IF(INDIRECT("現場閉所取得計画表・実施状況報告書!R"&amp;B107+2&amp;"C"&amp;2+WEEKDAY(A107,1),FALSE)=0,"",INDIRECT("現場閉所取得計画表・実施状況報告書!R"&amp;B107+2&amp;"C"&amp;2+WEEKDAY(A107,1),FALSE)))</f>
        <v/>
      </c>
      <c r="E107" t="str">
        <f t="shared" si="17"/>
        <v/>
      </c>
      <c r="F107" t="str">
        <f t="shared" ca="1" si="12"/>
        <v/>
      </c>
      <c r="G107">
        <f t="shared" si="21"/>
        <v>7</v>
      </c>
      <c r="H107" t="str">
        <f>IF(A107="","",IF(COUNTIF($G$2:G106,G107)&gt;0,"",MAX($H$2:H106)+1))</f>
        <v/>
      </c>
      <c r="I107" t="str">
        <f>IF(H107="","",IF(COUNTIF($P$1:P106,P107)&gt;0,B107+3,B107))</f>
        <v/>
      </c>
      <c r="J107" t="str">
        <f t="shared" si="22"/>
        <v/>
      </c>
      <c r="K107" t="str">
        <f t="shared" si="18"/>
        <v/>
      </c>
      <c r="L107" t="str">
        <f t="shared" si="13"/>
        <v/>
      </c>
      <c r="M107" t="str">
        <f t="shared" si="14"/>
        <v/>
      </c>
      <c r="N107" t="str">
        <f t="shared" si="19"/>
        <v/>
      </c>
      <c r="O107" t="str">
        <f t="shared" si="15"/>
        <v/>
      </c>
      <c r="P107" t="str">
        <f t="shared" si="20"/>
        <v/>
      </c>
    </row>
    <row r="108" spans="1:16">
      <c r="A108" s="28">
        <f>IF(A107="","",IF(A107+1&gt;現場閉所取得計画表・実施状況報告書!$J$7,"",A107+1))</f>
        <v>46218</v>
      </c>
      <c r="B108">
        <f t="shared" ca="1" si="16"/>
        <v>56</v>
      </c>
      <c r="C108" t="str" cm="1">
        <f t="array" aca="1" ref="C108" ca="1">IF(A108="","",IF(INDIRECT("現場閉所取得計画表・実施状況報告書!R"&amp;B108+1&amp;"C"&amp;2+WEEKDAY(A108,1),FALSE)=0,"",INDIRECT("現場閉所取得計画表・実施状況報告書!R"&amp;B108+1&amp;"C"&amp;2+WEEKDAY(A108,1),FALSE)))</f>
        <v/>
      </c>
      <c r="D108" t="str" cm="1">
        <f t="array" aca="1" ref="D108" ca="1">IF(A108="","",IF(INDIRECT("現場閉所取得計画表・実施状況報告書!R"&amp;B108+2&amp;"C"&amp;2+WEEKDAY(A108,1),FALSE)=0,"",INDIRECT("現場閉所取得計画表・実施状況報告書!R"&amp;B108+2&amp;"C"&amp;2+WEEKDAY(A108,1),FALSE)))</f>
        <v/>
      </c>
      <c r="E108" t="str">
        <f t="shared" si="17"/>
        <v/>
      </c>
      <c r="F108" t="str">
        <f t="shared" ca="1" si="12"/>
        <v/>
      </c>
      <c r="G108">
        <f t="shared" si="21"/>
        <v>7</v>
      </c>
      <c r="H108" t="str">
        <f>IF(A108="","",IF(COUNTIF($G$2:G107,G108)&gt;0,"",MAX($H$2:H107)+1))</f>
        <v/>
      </c>
      <c r="I108" t="str">
        <f>IF(H108="","",IF(COUNTIF($P$1:P107,P108)&gt;0,B108+3,B108))</f>
        <v/>
      </c>
      <c r="J108" t="str">
        <f t="shared" si="22"/>
        <v/>
      </c>
      <c r="K108" t="str">
        <f t="shared" si="18"/>
        <v/>
      </c>
      <c r="L108" t="str">
        <f t="shared" si="13"/>
        <v/>
      </c>
      <c r="M108" t="str">
        <f t="shared" si="14"/>
        <v/>
      </c>
      <c r="N108" t="str">
        <f t="shared" si="19"/>
        <v/>
      </c>
      <c r="O108" t="str">
        <f t="shared" si="15"/>
        <v/>
      </c>
      <c r="P108" t="str">
        <f t="shared" si="20"/>
        <v/>
      </c>
    </row>
    <row r="109" spans="1:16">
      <c r="A109" s="28">
        <f>IF(A108="","",IF(A108+1&gt;現場閉所取得計画表・実施状況報告書!$J$7,"",A108+1))</f>
        <v>46219</v>
      </c>
      <c r="B109">
        <f t="shared" ca="1" si="16"/>
        <v>56</v>
      </c>
      <c r="C109" t="str" cm="1">
        <f t="array" aca="1" ref="C109" ca="1">IF(A109="","",IF(INDIRECT("現場閉所取得計画表・実施状況報告書!R"&amp;B109+1&amp;"C"&amp;2+WEEKDAY(A109,1),FALSE)=0,"",INDIRECT("現場閉所取得計画表・実施状況報告書!R"&amp;B109+1&amp;"C"&amp;2+WEEKDAY(A109,1),FALSE)))</f>
        <v/>
      </c>
      <c r="D109" t="str" cm="1">
        <f t="array" aca="1" ref="D109" ca="1">IF(A109="","",IF(INDIRECT("現場閉所取得計画表・実施状況報告書!R"&amp;B109+2&amp;"C"&amp;2+WEEKDAY(A109,1),FALSE)=0,"",INDIRECT("現場閉所取得計画表・実施状況報告書!R"&amp;B109+2&amp;"C"&amp;2+WEEKDAY(A109,1),FALSE)))</f>
        <v/>
      </c>
      <c r="E109" t="str">
        <f t="shared" si="17"/>
        <v/>
      </c>
      <c r="F109" t="str">
        <f t="shared" ca="1" si="12"/>
        <v/>
      </c>
      <c r="G109">
        <f t="shared" si="21"/>
        <v>7</v>
      </c>
      <c r="H109" t="str">
        <f>IF(A109="","",IF(COUNTIF($G$2:G108,G109)&gt;0,"",MAX($H$2:H108)+1))</f>
        <v/>
      </c>
      <c r="I109" t="str">
        <f>IF(H109="","",IF(COUNTIF($P$1:P108,P109)&gt;0,B109+3,B109))</f>
        <v/>
      </c>
      <c r="J109" t="str">
        <f t="shared" si="22"/>
        <v/>
      </c>
      <c r="K109" t="str">
        <f t="shared" si="18"/>
        <v/>
      </c>
      <c r="L109" t="str">
        <f t="shared" si="13"/>
        <v/>
      </c>
      <c r="M109" t="str">
        <f t="shared" si="14"/>
        <v/>
      </c>
      <c r="N109" t="str">
        <f t="shared" si="19"/>
        <v/>
      </c>
      <c r="O109" t="str">
        <f t="shared" si="15"/>
        <v/>
      </c>
      <c r="P109" t="str">
        <f t="shared" si="20"/>
        <v/>
      </c>
    </row>
    <row r="110" spans="1:16">
      <c r="A110" s="28">
        <f>IF(A109="","",IF(A109+1&gt;現場閉所取得計画表・実施状況報告書!$J$7,"",A109+1))</f>
        <v>46220</v>
      </c>
      <c r="B110">
        <f t="shared" ca="1" si="16"/>
        <v>56</v>
      </c>
      <c r="C110" t="str" cm="1">
        <f t="array" aca="1" ref="C110" ca="1">IF(A110="","",IF(INDIRECT("現場閉所取得計画表・実施状況報告書!R"&amp;B110+1&amp;"C"&amp;2+WEEKDAY(A110,1),FALSE)=0,"",INDIRECT("現場閉所取得計画表・実施状況報告書!R"&amp;B110+1&amp;"C"&amp;2+WEEKDAY(A110,1),FALSE)))</f>
        <v/>
      </c>
      <c r="D110" t="str" cm="1">
        <f t="array" aca="1" ref="D110" ca="1">IF(A110="","",IF(INDIRECT("現場閉所取得計画表・実施状況報告書!R"&amp;B110+2&amp;"C"&amp;2+WEEKDAY(A110,1),FALSE)=0,"",INDIRECT("現場閉所取得計画表・実施状況報告書!R"&amp;B110+2&amp;"C"&amp;2+WEEKDAY(A110,1),FALSE)))</f>
        <v/>
      </c>
      <c r="E110" t="str">
        <f t="shared" si="17"/>
        <v/>
      </c>
      <c r="F110" t="str">
        <f t="shared" ca="1" si="12"/>
        <v/>
      </c>
      <c r="G110">
        <f t="shared" si="21"/>
        <v>7</v>
      </c>
      <c r="H110" t="str">
        <f>IF(A110="","",IF(COUNTIF($G$2:G109,G110)&gt;0,"",MAX($H$2:H109)+1))</f>
        <v/>
      </c>
      <c r="I110" t="str">
        <f>IF(H110="","",IF(COUNTIF($P$1:P109,P110)&gt;0,B110+3,B110))</f>
        <v/>
      </c>
      <c r="J110" t="str">
        <f t="shared" si="22"/>
        <v/>
      </c>
      <c r="K110" t="str">
        <f t="shared" si="18"/>
        <v/>
      </c>
      <c r="L110" t="str">
        <f t="shared" si="13"/>
        <v/>
      </c>
      <c r="M110" t="str">
        <f t="shared" si="14"/>
        <v/>
      </c>
      <c r="N110" t="str">
        <f t="shared" si="19"/>
        <v/>
      </c>
      <c r="O110" t="str">
        <f t="shared" si="15"/>
        <v/>
      </c>
      <c r="P110" t="str">
        <f t="shared" si="20"/>
        <v/>
      </c>
    </row>
    <row r="111" spans="1:16">
      <c r="A111" s="28">
        <f>IF(A110="","",IF(A110+1&gt;現場閉所取得計画表・実施状況報告書!$J$7,"",A110+1))</f>
        <v>46221</v>
      </c>
      <c r="B111">
        <f t="shared" ca="1" si="16"/>
        <v>56</v>
      </c>
      <c r="C111" t="str" cm="1">
        <f t="array" aca="1" ref="C111" ca="1">IF(A111="","",IF(INDIRECT("現場閉所取得計画表・実施状況報告書!R"&amp;B111+1&amp;"C"&amp;2+WEEKDAY(A111,1),FALSE)=0,"",INDIRECT("現場閉所取得計画表・実施状況報告書!R"&amp;B111+1&amp;"C"&amp;2+WEEKDAY(A111,1),FALSE)))</f>
        <v/>
      </c>
      <c r="D111" t="str" cm="1">
        <f t="array" aca="1" ref="D111" ca="1">IF(A111="","",IF(INDIRECT("現場閉所取得計画表・実施状況報告書!R"&amp;B111+2&amp;"C"&amp;2+WEEKDAY(A111,1),FALSE)=0,"",INDIRECT("現場閉所取得計画表・実施状況報告書!R"&amp;B111+2&amp;"C"&amp;2+WEEKDAY(A111,1),FALSE)))</f>
        <v/>
      </c>
      <c r="E111" t="str">
        <f t="shared" si="17"/>
        <v>土日</v>
      </c>
      <c r="F111" t="str">
        <f t="shared" ca="1" si="12"/>
        <v/>
      </c>
      <c r="G111">
        <f t="shared" si="21"/>
        <v>7</v>
      </c>
      <c r="H111" t="str">
        <f>IF(A111="","",IF(COUNTIF($G$2:G110,G111)&gt;0,"",MAX($H$2:H110)+1))</f>
        <v/>
      </c>
      <c r="I111" t="str">
        <f>IF(H111="","",IF(COUNTIF($P$1:P110,P111)&gt;0,B111+3,B111))</f>
        <v/>
      </c>
      <c r="J111" t="str">
        <f t="shared" si="22"/>
        <v/>
      </c>
      <c r="K111" t="str">
        <f t="shared" ca="1" si="18"/>
        <v>休</v>
      </c>
      <c r="L111" t="str">
        <f t="shared" si="13"/>
        <v/>
      </c>
      <c r="M111" t="str">
        <f t="shared" si="14"/>
        <v/>
      </c>
      <c r="N111" t="str">
        <f t="shared" si="19"/>
        <v/>
      </c>
      <c r="O111" t="str">
        <f t="shared" si="15"/>
        <v/>
      </c>
      <c r="P111" t="str">
        <f t="shared" si="20"/>
        <v/>
      </c>
    </row>
    <row r="112" spans="1:16">
      <c r="A112" s="28">
        <f>IF(A111="","",IF(A111+1&gt;現場閉所取得計画表・実施状況報告書!$J$7,"",A111+1))</f>
        <v>46222</v>
      </c>
      <c r="B112">
        <f t="shared" ca="1" si="16"/>
        <v>56</v>
      </c>
      <c r="C112" t="str" cm="1">
        <f t="array" aca="1" ref="C112" ca="1">IF(A112="","",IF(INDIRECT("現場閉所取得計画表・実施状況報告書!R"&amp;B112+1&amp;"C"&amp;2+WEEKDAY(A112,1),FALSE)=0,"",INDIRECT("現場閉所取得計画表・実施状況報告書!R"&amp;B112+1&amp;"C"&amp;2+WEEKDAY(A112,1),FALSE)))</f>
        <v/>
      </c>
      <c r="D112" t="str" cm="1">
        <f t="array" aca="1" ref="D112" ca="1">IF(A112="","",IF(INDIRECT("現場閉所取得計画表・実施状況報告書!R"&amp;B112+2&amp;"C"&amp;2+WEEKDAY(A112,1),FALSE)=0,"",INDIRECT("現場閉所取得計画表・実施状況報告書!R"&amp;B112+2&amp;"C"&amp;2+WEEKDAY(A112,1),FALSE)))</f>
        <v/>
      </c>
      <c r="E112" t="str">
        <f t="shared" si="17"/>
        <v>土日</v>
      </c>
      <c r="F112" t="str">
        <f t="shared" ca="1" si="12"/>
        <v/>
      </c>
      <c r="G112">
        <f t="shared" si="21"/>
        <v>7</v>
      </c>
      <c r="H112" t="str">
        <f>IF(A112="","",IF(COUNTIF($G$2:G111,G112)&gt;0,"",MAX($H$2:H111)+1))</f>
        <v/>
      </c>
      <c r="I112" t="str">
        <f>IF(H112="","",IF(COUNTIF($P$1:P111,P112)&gt;0,B112+3,B112))</f>
        <v/>
      </c>
      <c r="J112" t="str">
        <f t="shared" si="22"/>
        <v/>
      </c>
      <c r="K112" t="str">
        <f t="shared" ca="1" si="18"/>
        <v>休</v>
      </c>
      <c r="L112" t="str">
        <f t="shared" si="13"/>
        <v/>
      </c>
      <c r="M112" t="str">
        <f t="shared" si="14"/>
        <v/>
      </c>
      <c r="N112" t="str">
        <f t="shared" si="19"/>
        <v/>
      </c>
      <c r="O112" t="str">
        <f t="shared" si="15"/>
        <v/>
      </c>
      <c r="P112" t="str">
        <f t="shared" si="20"/>
        <v/>
      </c>
    </row>
    <row r="113" spans="1:16">
      <c r="A113" s="28">
        <f>IF(A112="","",IF(A112+1&gt;現場閉所取得計画表・実施状況報告書!$J$7,"",A112+1))</f>
        <v>46223</v>
      </c>
      <c r="B113">
        <f t="shared" ca="1" si="16"/>
        <v>59</v>
      </c>
      <c r="C113" t="str" cm="1">
        <f t="array" aca="1" ref="C113" ca="1">IF(A113="","",IF(INDIRECT("現場閉所取得計画表・実施状況報告書!R"&amp;B113+1&amp;"C"&amp;2+WEEKDAY(A113,1),FALSE)=0,"",INDIRECT("現場閉所取得計画表・実施状況報告書!R"&amp;B113+1&amp;"C"&amp;2+WEEKDAY(A113,1),FALSE)))</f>
        <v/>
      </c>
      <c r="D113" t="str" cm="1">
        <f t="array" aca="1" ref="D113" ca="1">IF(A113="","",IF(INDIRECT("現場閉所取得計画表・実施状況報告書!R"&amp;B113+2&amp;"C"&amp;2+WEEKDAY(A113,1),FALSE)=0,"",INDIRECT("現場閉所取得計画表・実施状況報告書!R"&amp;B113+2&amp;"C"&amp;2+WEEKDAY(A113,1),FALSE)))</f>
        <v/>
      </c>
      <c r="E113" t="str">
        <f t="shared" si="17"/>
        <v/>
      </c>
      <c r="F113" t="str">
        <f t="shared" ca="1" si="12"/>
        <v/>
      </c>
      <c r="G113">
        <f t="shared" si="21"/>
        <v>7</v>
      </c>
      <c r="H113" t="str">
        <f>IF(A113="","",IF(COUNTIF($G$2:G112,G113)&gt;0,"",MAX($H$2:H112)+1))</f>
        <v/>
      </c>
      <c r="I113" t="str">
        <f>IF(H113="","",IF(COUNTIF($P$1:P112,P113)&gt;0,B113+3,B113))</f>
        <v/>
      </c>
      <c r="J113" t="str">
        <f t="shared" si="22"/>
        <v/>
      </c>
      <c r="K113" t="str">
        <f t="shared" si="18"/>
        <v/>
      </c>
      <c r="L113" t="str">
        <f t="shared" si="13"/>
        <v/>
      </c>
      <c r="M113" t="str">
        <f t="shared" si="14"/>
        <v/>
      </c>
      <c r="N113" t="str">
        <f t="shared" si="19"/>
        <v/>
      </c>
      <c r="O113" t="str">
        <f t="shared" si="15"/>
        <v/>
      </c>
      <c r="P113" t="str">
        <f t="shared" si="20"/>
        <v/>
      </c>
    </row>
    <row r="114" spans="1:16">
      <c r="A114" s="28">
        <f>IF(A113="","",IF(A113+1&gt;現場閉所取得計画表・実施状況報告書!$J$7,"",A113+1))</f>
        <v>46224</v>
      </c>
      <c r="B114">
        <f t="shared" ca="1" si="16"/>
        <v>59</v>
      </c>
      <c r="C114" t="str" cm="1">
        <f t="array" aca="1" ref="C114" ca="1">IF(A114="","",IF(INDIRECT("現場閉所取得計画表・実施状況報告書!R"&amp;B114+1&amp;"C"&amp;2+WEEKDAY(A114,1),FALSE)=0,"",INDIRECT("現場閉所取得計画表・実施状況報告書!R"&amp;B114+1&amp;"C"&amp;2+WEEKDAY(A114,1),FALSE)))</f>
        <v/>
      </c>
      <c r="D114" t="str" cm="1">
        <f t="array" aca="1" ref="D114" ca="1">IF(A114="","",IF(INDIRECT("現場閉所取得計画表・実施状況報告書!R"&amp;B114+2&amp;"C"&amp;2+WEEKDAY(A114,1),FALSE)=0,"",INDIRECT("現場閉所取得計画表・実施状況報告書!R"&amp;B114+2&amp;"C"&amp;2+WEEKDAY(A114,1),FALSE)))</f>
        <v/>
      </c>
      <c r="E114" t="str">
        <f t="shared" si="17"/>
        <v/>
      </c>
      <c r="F114" t="str">
        <f t="shared" ca="1" si="12"/>
        <v/>
      </c>
      <c r="G114">
        <f t="shared" si="21"/>
        <v>7</v>
      </c>
      <c r="H114" t="str">
        <f>IF(A114="","",IF(COUNTIF($G$2:G113,G114)&gt;0,"",MAX($H$2:H113)+1))</f>
        <v/>
      </c>
      <c r="I114" t="str">
        <f>IF(H114="","",IF(COUNTIF($P$1:P113,P114)&gt;0,B114+3,B114))</f>
        <v/>
      </c>
      <c r="J114" t="str">
        <f t="shared" si="22"/>
        <v/>
      </c>
      <c r="K114" t="str">
        <f t="shared" si="18"/>
        <v/>
      </c>
      <c r="L114" t="str">
        <f t="shared" si="13"/>
        <v/>
      </c>
      <c r="M114" t="str">
        <f t="shared" si="14"/>
        <v/>
      </c>
      <c r="N114" t="str">
        <f t="shared" si="19"/>
        <v/>
      </c>
      <c r="O114" t="str">
        <f t="shared" si="15"/>
        <v/>
      </c>
      <c r="P114" t="str">
        <f t="shared" si="20"/>
        <v/>
      </c>
    </row>
    <row r="115" spans="1:16">
      <c r="A115" s="28">
        <f>IF(A114="","",IF(A114+1&gt;現場閉所取得計画表・実施状況報告書!$J$7,"",A114+1))</f>
        <v>46225</v>
      </c>
      <c r="B115">
        <f t="shared" ca="1" si="16"/>
        <v>59</v>
      </c>
      <c r="C115" t="str" cm="1">
        <f t="array" aca="1" ref="C115" ca="1">IF(A115="","",IF(INDIRECT("現場閉所取得計画表・実施状況報告書!R"&amp;B115+1&amp;"C"&amp;2+WEEKDAY(A115,1),FALSE)=0,"",INDIRECT("現場閉所取得計画表・実施状況報告書!R"&amp;B115+1&amp;"C"&amp;2+WEEKDAY(A115,1),FALSE)))</f>
        <v/>
      </c>
      <c r="D115" t="str" cm="1">
        <f t="array" aca="1" ref="D115" ca="1">IF(A115="","",IF(INDIRECT("現場閉所取得計画表・実施状況報告書!R"&amp;B115+2&amp;"C"&amp;2+WEEKDAY(A115,1),FALSE)=0,"",INDIRECT("現場閉所取得計画表・実施状況報告書!R"&amp;B115+2&amp;"C"&amp;2+WEEKDAY(A115,1),FALSE)))</f>
        <v/>
      </c>
      <c r="E115" t="str">
        <f t="shared" si="17"/>
        <v/>
      </c>
      <c r="F115" t="str">
        <f t="shared" ca="1" si="12"/>
        <v/>
      </c>
      <c r="G115">
        <f t="shared" si="21"/>
        <v>7</v>
      </c>
      <c r="H115" t="str">
        <f>IF(A115="","",IF(COUNTIF($G$2:G114,G115)&gt;0,"",MAX($H$2:H114)+1))</f>
        <v/>
      </c>
      <c r="I115" t="str">
        <f>IF(H115="","",IF(COUNTIF($P$1:P114,P115)&gt;0,B115+3,B115))</f>
        <v/>
      </c>
      <c r="J115" t="str">
        <f t="shared" si="22"/>
        <v/>
      </c>
      <c r="K115" t="str">
        <f t="shared" si="18"/>
        <v/>
      </c>
      <c r="L115" t="str">
        <f t="shared" si="13"/>
        <v/>
      </c>
      <c r="M115" t="str">
        <f t="shared" si="14"/>
        <v/>
      </c>
      <c r="N115" t="str">
        <f t="shared" si="19"/>
        <v/>
      </c>
      <c r="O115" t="str">
        <f t="shared" si="15"/>
        <v/>
      </c>
      <c r="P115" t="str">
        <f t="shared" si="20"/>
        <v/>
      </c>
    </row>
    <row r="116" spans="1:16">
      <c r="A116" s="28">
        <f>IF(A115="","",IF(A115+1&gt;現場閉所取得計画表・実施状況報告書!$J$7,"",A115+1))</f>
        <v>46226</v>
      </c>
      <c r="B116">
        <f t="shared" ca="1" si="16"/>
        <v>59</v>
      </c>
      <c r="C116" t="str" cm="1">
        <f t="array" aca="1" ref="C116" ca="1">IF(A116="","",IF(INDIRECT("現場閉所取得計画表・実施状況報告書!R"&amp;B116+1&amp;"C"&amp;2+WEEKDAY(A116,1),FALSE)=0,"",INDIRECT("現場閉所取得計画表・実施状況報告書!R"&amp;B116+1&amp;"C"&amp;2+WEEKDAY(A116,1),FALSE)))</f>
        <v/>
      </c>
      <c r="D116" t="str" cm="1">
        <f t="array" aca="1" ref="D116" ca="1">IF(A116="","",IF(INDIRECT("現場閉所取得計画表・実施状況報告書!R"&amp;B116+2&amp;"C"&amp;2+WEEKDAY(A116,1),FALSE)=0,"",INDIRECT("現場閉所取得計画表・実施状況報告書!R"&amp;B116+2&amp;"C"&amp;2+WEEKDAY(A116,1),FALSE)))</f>
        <v/>
      </c>
      <c r="E116" t="str">
        <f t="shared" si="17"/>
        <v/>
      </c>
      <c r="F116" t="str">
        <f t="shared" ca="1" si="12"/>
        <v/>
      </c>
      <c r="G116">
        <f t="shared" si="21"/>
        <v>7</v>
      </c>
      <c r="H116" t="str">
        <f>IF(A116="","",IF(COUNTIF($G$2:G115,G116)&gt;0,"",MAX($H$2:H115)+1))</f>
        <v/>
      </c>
      <c r="I116" t="str">
        <f>IF(H116="","",IF(COUNTIF($P$1:P115,P116)&gt;0,B116+3,B116))</f>
        <v/>
      </c>
      <c r="J116" t="str">
        <f t="shared" si="22"/>
        <v/>
      </c>
      <c r="K116" t="str">
        <f t="shared" si="18"/>
        <v/>
      </c>
      <c r="L116" t="str">
        <f t="shared" si="13"/>
        <v/>
      </c>
      <c r="M116" t="str">
        <f t="shared" si="14"/>
        <v/>
      </c>
      <c r="N116" t="str">
        <f t="shared" si="19"/>
        <v/>
      </c>
      <c r="O116" t="str">
        <f t="shared" si="15"/>
        <v/>
      </c>
      <c r="P116" t="str">
        <f t="shared" si="20"/>
        <v/>
      </c>
    </row>
    <row r="117" spans="1:16">
      <c r="A117" s="28">
        <f>IF(A116="","",IF(A116+1&gt;現場閉所取得計画表・実施状況報告書!$J$7,"",A116+1))</f>
        <v>46227</v>
      </c>
      <c r="B117">
        <f t="shared" ca="1" si="16"/>
        <v>59</v>
      </c>
      <c r="C117" t="str" cm="1">
        <f t="array" aca="1" ref="C117" ca="1">IF(A117="","",IF(INDIRECT("現場閉所取得計画表・実施状況報告書!R"&amp;B117+1&amp;"C"&amp;2+WEEKDAY(A117,1),FALSE)=0,"",INDIRECT("現場閉所取得計画表・実施状況報告書!R"&amp;B117+1&amp;"C"&amp;2+WEEKDAY(A117,1),FALSE)))</f>
        <v/>
      </c>
      <c r="D117" t="str" cm="1">
        <f t="array" aca="1" ref="D117" ca="1">IF(A117="","",IF(INDIRECT("現場閉所取得計画表・実施状況報告書!R"&amp;B117+2&amp;"C"&amp;2+WEEKDAY(A117,1),FALSE)=0,"",INDIRECT("現場閉所取得計画表・実施状況報告書!R"&amp;B117+2&amp;"C"&amp;2+WEEKDAY(A117,1),FALSE)))</f>
        <v/>
      </c>
      <c r="E117" t="str">
        <f t="shared" si="17"/>
        <v/>
      </c>
      <c r="F117" t="str">
        <f t="shared" ca="1" si="12"/>
        <v/>
      </c>
      <c r="G117">
        <f t="shared" si="21"/>
        <v>7</v>
      </c>
      <c r="H117" t="str">
        <f>IF(A117="","",IF(COUNTIF($G$2:G116,G117)&gt;0,"",MAX($H$2:H116)+1))</f>
        <v/>
      </c>
      <c r="I117" t="str">
        <f>IF(H117="","",IF(COUNTIF($P$1:P116,P117)&gt;0,B117+3,B117))</f>
        <v/>
      </c>
      <c r="J117" t="str">
        <f t="shared" si="22"/>
        <v/>
      </c>
      <c r="K117" t="str">
        <f t="shared" si="18"/>
        <v/>
      </c>
      <c r="L117" t="str">
        <f t="shared" si="13"/>
        <v/>
      </c>
      <c r="M117" t="str">
        <f t="shared" si="14"/>
        <v/>
      </c>
      <c r="N117" t="str">
        <f t="shared" si="19"/>
        <v/>
      </c>
      <c r="O117" t="str">
        <f t="shared" si="15"/>
        <v/>
      </c>
      <c r="P117" t="str">
        <f t="shared" si="20"/>
        <v/>
      </c>
    </row>
    <row r="118" spans="1:16">
      <c r="A118" s="28">
        <f>IF(A117="","",IF(A117+1&gt;現場閉所取得計画表・実施状況報告書!$J$7,"",A117+1))</f>
        <v>46228</v>
      </c>
      <c r="B118">
        <f t="shared" ca="1" si="16"/>
        <v>59</v>
      </c>
      <c r="C118" t="str" cm="1">
        <f t="array" aca="1" ref="C118" ca="1">IF(A118="","",IF(INDIRECT("現場閉所取得計画表・実施状況報告書!R"&amp;B118+1&amp;"C"&amp;2+WEEKDAY(A118,1),FALSE)=0,"",INDIRECT("現場閉所取得計画表・実施状況報告書!R"&amp;B118+1&amp;"C"&amp;2+WEEKDAY(A118,1),FALSE)))</f>
        <v/>
      </c>
      <c r="D118" t="str" cm="1">
        <f t="array" aca="1" ref="D118" ca="1">IF(A118="","",IF(INDIRECT("現場閉所取得計画表・実施状況報告書!R"&amp;B118+2&amp;"C"&amp;2+WEEKDAY(A118,1),FALSE)=0,"",INDIRECT("現場閉所取得計画表・実施状況報告書!R"&amp;B118+2&amp;"C"&amp;2+WEEKDAY(A118,1),FALSE)))</f>
        <v/>
      </c>
      <c r="E118" t="str">
        <f t="shared" si="17"/>
        <v>土日</v>
      </c>
      <c r="F118" t="str">
        <f t="shared" ca="1" si="12"/>
        <v/>
      </c>
      <c r="G118">
        <f t="shared" si="21"/>
        <v>7</v>
      </c>
      <c r="H118" t="str">
        <f>IF(A118="","",IF(COUNTIF($G$2:G117,G118)&gt;0,"",MAX($H$2:H117)+1))</f>
        <v/>
      </c>
      <c r="I118" t="str">
        <f>IF(H118="","",IF(COUNTIF($P$1:P117,P118)&gt;0,B118+3,B118))</f>
        <v/>
      </c>
      <c r="J118" t="str">
        <f t="shared" si="22"/>
        <v/>
      </c>
      <c r="K118" t="str">
        <f t="shared" ca="1" si="18"/>
        <v>休</v>
      </c>
      <c r="L118" t="str">
        <f t="shared" si="13"/>
        <v/>
      </c>
      <c r="M118" t="str">
        <f t="shared" si="14"/>
        <v/>
      </c>
      <c r="N118" t="str">
        <f t="shared" si="19"/>
        <v/>
      </c>
      <c r="O118" t="str">
        <f t="shared" si="15"/>
        <v/>
      </c>
      <c r="P118" t="str">
        <f t="shared" si="20"/>
        <v/>
      </c>
    </row>
    <row r="119" spans="1:16">
      <c r="A119" s="28">
        <f>IF(A118="","",IF(A118+1&gt;現場閉所取得計画表・実施状況報告書!$J$7,"",A118+1))</f>
        <v>46229</v>
      </c>
      <c r="B119">
        <f t="shared" ca="1" si="16"/>
        <v>59</v>
      </c>
      <c r="C119" t="str" cm="1">
        <f t="array" aca="1" ref="C119" ca="1">IF(A119="","",IF(INDIRECT("現場閉所取得計画表・実施状況報告書!R"&amp;B119+1&amp;"C"&amp;2+WEEKDAY(A119,1),FALSE)=0,"",INDIRECT("現場閉所取得計画表・実施状況報告書!R"&amp;B119+1&amp;"C"&amp;2+WEEKDAY(A119,1),FALSE)))</f>
        <v/>
      </c>
      <c r="D119" t="str" cm="1">
        <f t="array" aca="1" ref="D119" ca="1">IF(A119="","",IF(INDIRECT("現場閉所取得計画表・実施状況報告書!R"&amp;B119+2&amp;"C"&amp;2+WEEKDAY(A119,1),FALSE)=0,"",INDIRECT("現場閉所取得計画表・実施状況報告書!R"&amp;B119+2&amp;"C"&amp;2+WEEKDAY(A119,1),FALSE)))</f>
        <v/>
      </c>
      <c r="E119" t="str">
        <f t="shared" si="17"/>
        <v>土日</v>
      </c>
      <c r="F119" t="str">
        <f t="shared" ca="1" si="12"/>
        <v/>
      </c>
      <c r="G119">
        <f t="shared" si="21"/>
        <v>7</v>
      </c>
      <c r="H119" t="str">
        <f>IF(A119="","",IF(COUNTIF($G$2:G118,G119)&gt;0,"",MAX($H$2:H118)+1))</f>
        <v/>
      </c>
      <c r="I119" t="str">
        <f>IF(H119="","",IF(COUNTIF($P$1:P118,P119)&gt;0,B119+3,B119))</f>
        <v/>
      </c>
      <c r="J119" t="str">
        <f t="shared" si="22"/>
        <v/>
      </c>
      <c r="K119" t="str">
        <f t="shared" ca="1" si="18"/>
        <v>休</v>
      </c>
      <c r="L119" t="str">
        <f t="shared" si="13"/>
        <v/>
      </c>
      <c r="M119" t="str">
        <f t="shared" si="14"/>
        <v/>
      </c>
      <c r="N119" t="str">
        <f t="shared" si="19"/>
        <v/>
      </c>
      <c r="O119" t="str">
        <f t="shared" si="15"/>
        <v/>
      </c>
      <c r="P119" t="str">
        <f t="shared" si="20"/>
        <v/>
      </c>
    </row>
    <row r="120" spans="1:16">
      <c r="A120" s="28">
        <f>IF(A119="","",IF(A119+1&gt;現場閉所取得計画表・実施状況報告書!$J$7,"",A119+1))</f>
        <v>46230</v>
      </c>
      <c r="B120">
        <f t="shared" ca="1" si="16"/>
        <v>62</v>
      </c>
      <c r="C120" t="str" cm="1">
        <f t="array" aca="1" ref="C120" ca="1">IF(A120="","",IF(INDIRECT("現場閉所取得計画表・実施状況報告書!R"&amp;B120+1&amp;"C"&amp;2+WEEKDAY(A120,1),FALSE)=0,"",INDIRECT("現場閉所取得計画表・実施状況報告書!R"&amp;B120+1&amp;"C"&amp;2+WEEKDAY(A120,1),FALSE)))</f>
        <v/>
      </c>
      <c r="D120" t="str" cm="1">
        <f t="array" aca="1" ref="D120" ca="1">IF(A120="","",IF(INDIRECT("現場閉所取得計画表・実施状況報告書!R"&amp;B120+2&amp;"C"&amp;2+WEEKDAY(A120,1),FALSE)=0,"",INDIRECT("現場閉所取得計画表・実施状況報告書!R"&amp;B120+2&amp;"C"&amp;2+WEEKDAY(A120,1),FALSE)))</f>
        <v/>
      </c>
      <c r="E120" t="str">
        <f t="shared" si="17"/>
        <v/>
      </c>
      <c r="F120" t="str">
        <f t="shared" ca="1" si="12"/>
        <v/>
      </c>
      <c r="G120">
        <f t="shared" si="21"/>
        <v>7</v>
      </c>
      <c r="H120" t="str">
        <f>IF(A120="","",IF(COUNTIF($G$2:G119,G120)&gt;0,"",MAX($H$2:H119)+1))</f>
        <v/>
      </c>
      <c r="I120" t="str">
        <f>IF(H120="","",IF(COUNTIF($P$1:P119,P120)&gt;0,B120+3,B120))</f>
        <v/>
      </c>
      <c r="J120" t="str">
        <f t="shared" si="22"/>
        <v/>
      </c>
      <c r="K120" t="str">
        <f t="shared" si="18"/>
        <v/>
      </c>
      <c r="L120" t="str">
        <f t="shared" si="13"/>
        <v/>
      </c>
      <c r="M120" t="str">
        <f t="shared" si="14"/>
        <v/>
      </c>
      <c r="N120" t="str">
        <f t="shared" si="19"/>
        <v/>
      </c>
      <c r="O120" t="str">
        <f t="shared" si="15"/>
        <v/>
      </c>
      <c r="P120" t="str">
        <f t="shared" si="20"/>
        <v/>
      </c>
    </row>
    <row r="121" spans="1:16">
      <c r="A121" s="28">
        <f>IF(A120="","",IF(A120+1&gt;現場閉所取得計画表・実施状況報告書!$J$7,"",A120+1))</f>
        <v>46231</v>
      </c>
      <c r="B121">
        <f t="shared" ca="1" si="16"/>
        <v>62</v>
      </c>
      <c r="C121" t="str" cm="1">
        <f t="array" aca="1" ref="C121" ca="1">IF(A121="","",IF(INDIRECT("現場閉所取得計画表・実施状況報告書!R"&amp;B121+1&amp;"C"&amp;2+WEEKDAY(A121,1),FALSE)=0,"",INDIRECT("現場閉所取得計画表・実施状況報告書!R"&amp;B121+1&amp;"C"&amp;2+WEEKDAY(A121,1),FALSE)))</f>
        <v/>
      </c>
      <c r="D121" t="str" cm="1">
        <f t="array" aca="1" ref="D121" ca="1">IF(A121="","",IF(INDIRECT("現場閉所取得計画表・実施状況報告書!R"&amp;B121+2&amp;"C"&amp;2+WEEKDAY(A121,1),FALSE)=0,"",INDIRECT("現場閉所取得計画表・実施状況報告書!R"&amp;B121+2&amp;"C"&amp;2+WEEKDAY(A121,1),FALSE)))</f>
        <v/>
      </c>
      <c r="E121" t="str">
        <f t="shared" si="17"/>
        <v/>
      </c>
      <c r="F121" t="str">
        <f t="shared" ca="1" si="12"/>
        <v/>
      </c>
      <c r="G121">
        <f t="shared" si="21"/>
        <v>7</v>
      </c>
      <c r="H121" t="str">
        <f>IF(A121="","",IF(COUNTIF($G$2:G120,G121)&gt;0,"",MAX($H$2:H120)+1))</f>
        <v/>
      </c>
      <c r="I121" t="str">
        <f>IF(H121="","",IF(COUNTIF($P$1:P120,P121)&gt;0,B121+3,B121))</f>
        <v/>
      </c>
      <c r="J121" t="str">
        <f t="shared" si="22"/>
        <v/>
      </c>
      <c r="K121" t="str">
        <f t="shared" si="18"/>
        <v/>
      </c>
      <c r="L121" t="str">
        <f t="shared" si="13"/>
        <v/>
      </c>
      <c r="M121" t="str">
        <f t="shared" si="14"/>
        <v/>
      </c>
      <c r="N121" t="str">
        <f t="shared" si="19"/>
        <v/>
      </c>
      <c r="O121" t="str">
        <f t="shared" si="15"/>
        <v/>
      </c>
      <c r="P121" t="str">
        <f t="shared" si="20"/>
        <v/>
      </c>
    </row>
    <row r="122" spans="1:16">
      <c r="A122" s="28">
        <f>IF(A121="","",IF(A121+1&gt;現場閉所取得計画表・実施状況報告書!$J$7,"",A121+1))</f>
        <v>46232</v>
      </c>
      <c r="B122">
        <f t="shared" ca="1" si="16"/>
        <v>62</v>
      </c>
      <c r="C122" t="str" cm="1">
        <f t="array" aca="1" ref="C122" ca="1">IF(A122="","",IF(INDIRECT("現場閉所取得計画表・実施状況報告書!R"&amp;B122+1&amp;"C"&amp;2+WEEKDAY(A122,1),FALSE)=0,"",INDIRECT("現場閉所取得計画表・実施状況報告書!R"&amp;B122+1&amp;"C"&amp;2+WEEKDAY(A122,1),FALSE)))</f>
        <v/>
      </c>
      <c r="D122" t="str" cm="1">
        <f t="array" aca="1" ref="D122" ca="1">IF(A122="","",IF(INDIRECT("現場閉所取得計画表・実施状況報告書!R"&amp;B122+2&amp;"C"&amp;2+WEEKDAY(A122,1),FALSE)=0,"",INDIRECT("現場閉所取得計画表・実施状況報告書!R"&amp;B122+2&amp;"C"&amp;2+WEEKDAY(A122,1),FALSE)))</f>
        <v/>
      </c>
      <c r="E122" t="str">
        <f t="shared" si="17"/>
        <v/>
      </c>
      <c r="F122" t="str">
        <f t="shared" ca="1" si="12"/>
        <v/>
      </c>
      <c r="G122">
        <f t="shared" si="21"/>
        <v>7</v>
      </c>
      <c r="H122" t="str">
        <f>IF(A122="","",IF(COUNTIF($G$2:G121,G122)&gt;0,"",MAX($H$2:H121)+1))</f>
        <v/>
      </c>
      <c r="I122" t="str">
        <f>IF(H122="","",IF(COUNTIF($P$1:P121,P122)&gt;0,B122+3,B122))</f>
        <v/>
      </c>
      <c r="J122" t="str">
        <f t="shared" si="22"/>
        <v/>
      </c>
      <c r="K122" t="str">
        <f t="shared" si="18"/>
        <v/>
      </c>
      <c r="L122" t="str">
        <f t="shared" si="13"/>
        <v/>
      </c>
      <c r="M122" t="str">
        <f t="shared" si="14"/>
        <v/>
      </c>
      <c r="N122" t="str">
        <f t="shared" si="19"/>
        <v/>
      </c>
      <c r="O122" t="str">
        <f t="shared" si="15"/>
        <v/>
      </c>
      <c r="P122" t="str">
        <f t="shared" si="20"/>
        <v/>
      </c>
    </row>
    <row r="123" spans="1:16">
      <c r="A123" s="28">
        <f>IF(A122="","",IF(A122+1&gt;現場閉所取得計画表・実施状況報告書!$J$7,"",A122+1))</f>
        <v>46233</v>
      </c>
      <c r="B123">
        <f t="shared" ca="1" si="16"/>
        <v>62</v>
      </c>
      <c r="C123" t="str" cm="1">
        <f t="array" aca="1" ref="C123" ca="1">IF(A123="","",IF(INDIRECT("現場閉所取得計画表・実施状況報告書!R"&amp;B123+1&amp;"C"&amp;2+WEEKDAY(A123,1),FALSE)=0,"",INDIRECT("現場閉所取得計画表・実施状況報告書!R"&amp;B123+1&amp;"C"&amp;2+WEEKDAY(A123,1),FALSE)))</f>
        <v/>
      </c>
      <c r="D123" t="str" cm="1">
        <f t="array" aca="1" ref="D123" ca="1">IF(A123="","",IF(INDIRECT("現場閉所取得計画表・実施状況報告書!R"&amp;B123+2&amp;"C"&amp;2+WEEKDAY(A123,1),FALSE)=0,"",INDIRECT("現場閉所取得計画表・実施状況報告書!R"&amp;B123+2&amp;"C"&amp;2+WEEKDAY(A123,1),FALSE)))</f>
        <v/>
      </c>
      <c r="E123" t="str">
        <f t="shared" si="17"/>
        <v/>
      </c>
      <c r="F123" t="str">
        <f t="shared" ca="1" si="12"/>
        <v/>
      </c>
      <c r="G123">
        <f t="shared" si="21"/>
        <v>7</v>
      </c>
      <c r="H123" t="str">
        <f>IF(A123="","",IF(COUNTIF($G$2:G122,G123)&gt;0,"",MAX($H$2:H122)+1))</f>
        <v/>
      </c>
      <c r="I123" t="str">
        <f>IF(H123="","",IF(COUNTIF($P$1:P122,P123)&gt;0,B123+3,B123))</f>
        <v/>
      </c>
      <c r="J123" t="str">
        <f t="shared" si="22"/>
        <v/>
      </c>
      <c r="K123" t="str">
        <f t="shared" si="18"/>
        <v/>
      </c>
      <c r="L123" t="str">
        <f t="shared" si="13"/>
        <v/>
      </c>
      <c r="M123" t="str">
        <f t="shared" si="14"/>
        <v/>
      </c>
      <c r="N123" t="str">
        <f t="shared" si="19"/>
        <v/>
      </c>
      <c r="O123" t="str">
        <f t="shared" si="15"/>
        <v/>
      </c>
      <c r="P123" t="str">
        <f t="shared" si="20"/>
        <v/>
      </c>
    </row>
    <row r="124" spans="1:16">
      <c r="A124" s="28">
        <f>IF(A123="","",IF(A123+1&gt;現場閉所取得計画表・実施状況報告書!$J$7,"",A123+1))</f>
        <v>46234</v>
      </c>
      <c r="B124">
        <f t="shared" ca="1" si="16"/>
        <v>62</v>
      </c>
      <c r="C124" t="str" cm="1">
        <f t="array" aca="1" ref="C124" ca="1">IF(A124="","",IF(INDIRECT("現場閉所取得計画表・実施状況報告書!R"&amp;B124+1&amp;"C"&amp;2+WEEKDAY(A124,1),FALSE)=0,"",INDIRECT("現場閉所取得計画表・実施状況報告書!R"&amp;B124+1&amp;"C"&amp;2+WEEKDAY(A124,1),FALSE)))</f>
        <v/>
      </c>
      <c r="D124" t="str" cm="1">
        <f t="array" aca="1" ref="D124" ca="1">IF(A124="","",IF(INDIRECT("現場閉所取得計画表・実施状況報告書!R"&amp;B124+2&amp;"C"&amp;2+WEEKDAY(A124,1),FALSE)=0,"",INDIRECT("現場閉所取得計画表・実施状況報告書!R"&amp;B124+2&amp;"C"&amp;2+WEEKDAY(A124,1),FALSE)))</f>
        <v/>
      </c>
      <c r="E124" t="str">
        <f t="shared" si="17"/>
        <v/>
      </c>
      <c r="F124" t="str">
        <f t="shared" ca="1" si="12"/>
        <v/>
      </c>
      <c r="G124">
        <f t="shared" si="21"/>
        <v>7</v>
      </c>
      <c r="H124" t="str">
        <f>IF(A124="","",IF(COUNTIF($G$2:G123,G124)&gt;0,"",MAX($H$2:H123)+1))</f>
        <v/>
      </c>
      <c r="I124" t="str">
        <f>IF(H124="","",IF(COUNTIF($P$1:P123,P124)&gt;0,B124+3,B124))</f>
        <v/>
      </c>
      <c r="J124" t="str">
        <f t="shared" si="22"/>
        <v/>
      </c>
      <c r="K124" t="str">
        <f t="shared" si="18"/>
        <v/>
      </c>
      <c r="L124" t="str">
        <f t="shared" si="13"/>
        <v/>
      </c>
      <c r="M124" t="str">
        <f t="shared" si="14"/>
        <v/>
      </c>
      <c r="N124" t="str">
        <f t="shared" si="19"/>
        <v/>
      </c>
      <c r="O124" t="str">
        <f t="shared" si="15"/>
        <v/>
      </c>
      <c r="P124" t="str">
        <f t="shared" si="20"/>
        <v/>
      </c>
    </row>
    <row r="125" spans="1:16">
      <c r="A125" s="28" t="str">
        <f>IF(A124="","",IF(A124+1&gt;現場閉所取得計画表・実施状況報告書!$J$7,"",A124+1))</f>
        <v/>
      </c>
      <c r="B125" t="str">
        <f t="shared" ca="1" si="16"/>
        <v/>
      </c>
      <c r="C125" t="str" cm="1">
        <f t="array" aca="1" ref="C125" ca="1">IF(A125="","",IF(INDIRECT("現場閉所取得計画表・実施状況報告書!R"&amp;B125+1&amp;"C"&amp;2+WEEKDAY(A125,1),FALSE)=0,"",INDIRECT("現場閉所取得計画表・実施状況報告書!R"&amp;B125+1&amp;"C"&amp;2+WEEKDAY(A125,1),FALSE)))</f>
        <v/>
      </c>
      <c r="D125" t="str" cm="1">
        <f t="array" aca="1" ref="D125" ca="1">IF(A125="","",IF(INDIRECT("現場閉所取得計画表・実施状況報告書!R"&amp;B125+2&amp;"C"&amp;2+WEEKDAY(A125,1),FALSE)=0,"",INDIRECT("現場閉所取得計画表・実施状況報告書!R"&amp;B125+2&amp;"C"&amp;2+WEEKDAY(A125,1),FALSE)))</f>
        <v/>
      </c>
      <c r="E125" t="str">
        <f t="shared" si="17"/>
        <v/>
      </c>
      <c r="F125" t="str">
        <f t="shared" ca="1" si="12"/>
        <v/>
      </c>
      <c r="G125" t="str">
        <f t="shared" si="21"/>
        <v/>
      </c>
      <c r="H125" t="str">
        <f>IF(A125="","",IF(COUNTIF($G$2:G124,G125)&gt;0,"",MAX($H$2:H124)+1))</f>
        <v/>
      </c>
      <c r="I125" t="str">
        <f>IF(H125="","",IF(COUNTIF($P$1:P124,P125)&gt;0,B125+3,B125))</f>
        <v/>
      </c>
      <c r="J125" t="str">
        <f t="shared" si="22"/>
        <v/>
      </c>
      <c r="K125" t="str">
        <f t="shared" si="18"/>
        <v/>
      </c>
      <c r="L125" t="str">
        <f t="shared" si="13"/>
        <v/>
      </c>
      <c r="M125" t="str">
        <f t="shared" si="14"/>
        <v/>
      </c>
      <c r="N125" t="str">
        <f t="shared" si="19"/>
        <v/>
      </c>
      <c r="O125" t="str">
        <f t="shared" si="15"/>
        <v/>
      </c>
      <c r="P125" t="str">
        <f t="shared" si="20"/>
        <v/>
      </c>
    </row>
    <row r="126" spans="1:16">
      <c r="A126" s="28" t="str">
        <f>IF(A125="","",IF(A125+1&gt;現場閉所取得計画表・実施状況報告書!$J$7,"",A125+1))</f>
        <v/>
      </c>
      <c r="B126" t="str">
        <f t="shared" ca="1" si="16"/>
        <v/>
      </c>
      <c r="C126" t="str" cm="1">
        <f t="array" aca="1" ref="C126" ca="1">IF(A126="","",IF(INDIRECT("現場閉所取得計画表・実施状況報告書!R"&amp;B126+1&amp;"C"&amp;2+WEEKDAY(A126,1),FALSE)=0,"",INDIRECT("現場閉所取得計画表・実施状況報告書!R"&amp;B126+1&amp;"C"&amp;2+WEEKDAY(A126,1),FALSE)))</f>
        <v/>
      </c>
      <c r="D126" t="str" cm="1">
        <f t="array" aca="1" ref="D126" ca="1">IF(A126="","",IF(INDIRECT("現場閉所取得計画表・実施状況報告書!R"&amp;B126+2&amp;"C"&amp;2+WEEKDAY(A126,1),FALSE)=0,"",INDIRECT("現場閉所取得計画表・実施状況報告書!R"&amp;B126+2&amp;"C"&amp;2+WEEKDAY(A126,1),FALSE)))</f>
        <v/>
      </c>
      <c r="E126" t="str">
        <f t="shared" si="17"/>
        <v/>
      </c>
      <c r="F126" t="str">
        <f t="shared" ca="1" si="12"/>
        <v/>
      </c>
      <c r="G126" t="str">
        <f t="shared" si="21"/>
        <v/>
      </c>
      <c r="H126" t="str">
        <f>IF(A126="","",IF(COUNTIF($G$2:G125,G126)&gt;0,"",MAX($H$2:H125)+1))</f>
        <v/>
      </c>
      <c r="I126" t="str">
        <f>IF(H126="","",IF(COUNTIF($P$1:P125,P126)&gt;0,B126+3,B126))</f>
        <v/>
      </c>
      <c r="J126" t="str">
        <f t="shared" si="22"/>
        <v/>
      </c>
      <c r="K126" t="str">
        <f t="shared" si="18"/>
        <v/>
      </c>
      <c r="L126" t="str">
        <f t="shared" si="13"/>
        <v/>
      </c>
      <c r="M126" t="str">
        <f t="shared" si="14"/>
        <v/>
      </c>
      <c r="N126" t="str">
        <f t="shared" si="19"/>
        <v/>
      </c>
      <c r="O126" t="str">
        <f t="shared" si="15"/>
        <v/>
      </c>
      <c r="P126" t="str">
        <f t="shared" si="20"/>
        <v/>
      </c>
    </row>
    <row r="127" spans="1:16">
      <c r="A127" s="28" t="str">
        <f>IF(A126="","",IF(A126+1&gt;現場閉所取得計画表・実施状況報告書!$J$7,"",A126+1))</f>
        <v/>
      </c>
      <c r="B127" t="str">
        <f t="shared" ca="1" si="16"/>
        <v/>
      </c>
      <c r="C127" t="str" cm="1">
        <f t="array" aca="1" ref="C127" ca="1">IF(A127="","",IF(INDIRECT("現場閉所取得計画表・実施状況報告書!R"&amp;B127+1&amp;"C"&amp;2+WEEKDAY(A127,1),FALSE)=0,"",INDIRECT("現場閉所取得計画表・実施状況報告書!R"&amp;B127+1&amp;"C"&amp;2+WEEKDAY(A127,1),FALSE)))</f>
        <v/>
      </c>
      <c r="D127" t="str" cm="1">
        <f t="array" aca="1" ref="D127" ca="1">IF(A127="","",IF(INDIRECT("現場閉所取得計画表・実施状況報告書!R"&amp;B127+2&amp;"C"&amp;2+WEEKDAY(A127,1),FALSE)=0,"",INDIRECT("現場閉所取得計画表・実施状況報告書!R"&amp;B127+2&amp;"C"&amp;2+WEEKDAY(A127,1),FALSE)))</f>
        <v/>
      </c>
      <c r="E127" t="str">
        <f t="shared" si="17"/>
        <v/>
      </c>
      <c r="F127" t="str">
        <f t="shared" ca="1" si="12"/>
        <v/>
      </c>
      <c r="G127" t="str">
        <f t="shared" si="21"/>
        <v/>
      </c>
      <c r="H127" t="str">
        <f>IF(A127="","",IF(COUNTIF($G$2:G126,G127)&gt;0,"",MAX($H$2:H126)+1))</f>
        <v/>
      </c>
      <c r="I127" t="str">
        <f>IF(H127="","",IF(COUNTIF($P$1:P126,P127)&gt;0,B127+3,B127))</f>
        <v/>
      </c>
      <c r="J127" t="str">
        <f t="shared" si="22"/>
        <v/>
      </c>
      <c r="K127" t="str">
        <f t="shared" si="18"/>
        <v/>
      </c>
      <c r="L127" t="str">
        <f t="shared" si="13"/>
        <v/>
      </c>
      <c r="M127" t="str">
        <f t="shared" si="14"/>
        <v/>
      </c>
      <c r="N127" t="str">
        <f t="shared" si="19"/>
        <v/>
      </c>
      <c r="O127" t="str">
        <f t="shared" si="15"/>
        <v/>
      </c>
      <c r="P127" t="str">
        <f t="shared" si="20"/>
        <v/>
      </c>
    </row>
    <row r="128" spans="1:16">
      <c r="A128" s="28" t="str">
        <f>IF(A127="","",IF(A127+1&gt;現場閉所取得計画表・実施状況報告書!$J$7,"",A127+1))</f>
        <v/>
      </c>
      <c r="B128" t="str">
        <f t="shared" ca="1" si="16"/>
        <v/>
      </c>
      <c r="C128" t="str" cm="1">
        <f t="array" aca="1" ref="C128" ca="1">IF(A128="","",IF(INDIRECT("現場閉所取得計画表・実施状況報告書!R"&amp;B128+1&amp;"C"&amp;2+WEEKDAY(A128,1),FALSE)=0,"",INDIRECT("現場閉所取得計画表・実施状況報告書!R"&amp;B128+1&amp;"C"&amp;2+WEEKDAY(A128,1),FALSE)))</f>
        <v/>
      </c>
      <c r="D128" t="str" cm="1">
        <f t="array" aca="1" ref="D128" ca="1">IF(A128="","",IF(INDIRECT("現場閉所取得計画表・実施状況報告書!R"&amp;B128+2&amp;"C"&amp;2+WEEKDAY(A128,1),FALSE)=0,"",INDIRECT("現場閉所取得計画表・実施状況報告書!R"&amp;B128+2&amp;"C"&amp;2+WEEKDAY(A128,1),FALSE)))</f>
        <v/>
      </c>
      <c r="E128" t="str">
        <f t="shared" si="17"/>
        <v/>
      </c>
      <c r="F128" t="str">
        <f t="shared" ca="1" si="12"/>
        <v/>
      </c>
      <c r="G128" t="str">
        <f t="shared" si="21"/>
        <v/>
      </c>
      <c r="H128" t="str">
        <f>IF(A128="","",IF(COUNTIF($G$2:G127,G128)&gt;0,"",MAX($H$2:H127)+1))</f>
        <v/>
      </c>
      <c r="I128" t="str">
        <f>IF(H128="","",IF(COUNTIF($P$1:P127,P128)&gt;0,B128+3,B128))</f>
        <v/>
      </c>
      <c r="J128" t="str">
        <f t="shared" si="22"/>
        <v/>
      </c>
      <c r="K128" t="str">
        <f t="shared" si="18"/>
        <v/>
      </c>
      <c r="L128" t="str">
        <f t="shared" si="13"/>
        <v/>
      </c>
      <c r="M128" t="str">
        <f t="shared" si="14"/>
        <v/>
      </c>
      <c r="N128" t="str">
        <f t="shared" si="19"/>
        <v/>
      </c>
      <c r="O128" t="str">
        <f t="shared" si="15"/>
        <v/>
      </c>
      <c r="P128" t="str">
        <f t="shared" si="20"/>
        <v/>
      </c>
    </row>
    <row r="129" spans="1:16">
      <c r="A129" s="28" t="str">
        <f>IF(A128="","",IF(A128+1&gt;現場閉所取得計画表・実施状況報告書!$J$7,"",A128+1))</f>
        <v/>
      </c>
      <c r="B129" t="str">
        <f t="shared" ca="1" si="16"/>
        <v/>
      </c>
      <c r="C129" t="str" cm="1">
        <f t="array" aca="1" ref="C129" ca="1">IF(A129="","",IF(INDIRECT("現場閉所取得計画表・実施状況報告書!R"&amp;B129+1&amp;"C"&amp;2+WEEKDAY(A129,1),FALSE)=0,"",INDIRECT("現場閉所取得計画表・実施状況報告書!R"&amp;B129+1&amp;"C"&amp;2+WEEKDAY(A129,1),FALSE)))</f>
        <v/>
      </c>
      <c r="D129" t="str" cm="1">
        <f t="array" aca="1" ref="D129" ca="1">IF(A129="","",IF(INDIRECT("現場閉所取得計画表・実施状況報告書!R"&amp;B129+2&amp;"C"&amp;2+WEEKDAY(A129,1),FALSE)=0,"",INDIRECT("現場閉所取得計画表・実施状況報告書!R"&amp;B129+2&amp;"C"&amp;2+WEEKDAY(A129,1),FALSE)))</f>
        <v/>
      </c>
      <c r="E129" t="str">
        <f t="shared" si="17"/>
        <v/>
      </c>
      <c r="F129" t="str">
        <f t="shared" ca="1" si="12"/>
        <v/>
      </c>
      <c r="G129" t="str">
        <f t="shared" si="21"/>
        <v/>
      </c>
      <c r="H129" t="str">
        <f>IF(A129="","",IF(COUNTIF($G$2:G128,G129)&gt;0,"",MAX($H$2:H128)+1))</f>
        <v/>
      </c>
      <c r="I129" t="str">
        <f>IF(H129="","",IF(COUNTIF($P$1:P128,P129)&gt;0,B129+3,B129))</f>
        <v/>
      </c>
      <c r="J129" t="str">
        <f t="shared" si="22"/>
        <v/>
      </c>
      <c r="K129" t="str">
        <f t="shared" si="18"/>
        <v/>
      </c>
      <c r="L129" t="str">
        <f t="shared" si="13"/>
        <v/>
      </c>
      <c r="M129" t="str">
        <f t="shared" si="14"/>
        <v/>
      </c>
      <c r="N129" t="str">
        <f t="shared" si="19"/>
        <v/>
      </c>
      <c r="O129" t="str">
        <f t="shared" si="15"/>
        <v/>
      </c>
      <c r="P129" t="str">
        <f t="shared" si="20"/>
        <v/>
      </c>
    </row>
    <row r="130" spans="1:16">
      <c r="A130" s="28" t="str">
        <f>IF(A129="","",IF(A129+1&gt;現場閉所取得計画表・実施状況報告書!$J$7,"",A129+1))</f>
        <v/>
      </c>
      <c r="B130" t="str">
        <f t="shared" ca="1" si="16"/>
        <v/>
      </c>
      <c r="C130" t="str" cm="1">
        <f t="array" aca="1" ref="C130" ca="1">IF(A130="","",IF(INDIRECT("現場閉所取得計画表・実施状況報告書!R"&amp;B130+1&amp;"C"&amp;2+WEEKDAY(A130,1),FALSE)=0,"",INDIRECT("現場閉所取得計画表・実施状況報告書!R"&amp;B130+1&amp;"C"&amp;2+WEEKDAY(A130,1),FALSE)))</f>
        <v/>
      </c>
      <c r="D130" t="str" cm="1">
        <f t="array" aca="1" ref="D130" ca="1">IF(A130="","",IF(INDIRECT("現場閉所取得計画表・実施状況報告書!R"&amp;B130+2&amp;"C"&amp;2+WEEKDAY(A130,1),FALSE)=0,"",INDIRECT("現場閉所取得計画表・実施状況報告書!R"&amp;B130+2&amp;"C"&amp;2+WEEKDAY(A130,1),FALSE)))</f>
        <v/>
      </c>
      <c r="E130" t="str">
        <f t="shared" si="17"/>
        <v/>
      </c>
      <c r="F130" t="str">
        <f t="shared" ca="1" si="12"/>
        <v/>
      </c>
      <c r="G130" t="str">
        <f t="shared" si="21"/>
        <v/>
      </c>
      <c r="H130" t="str">
        <f>IF(A130="","",IF(COUNTIF($G$2:G129,G130)&gt;0,"",MAX($H$2:H129)+1))</f>
        <v/>
      </c>
      <c r="I130" t="str">
        <f>IF(H130="","",IF(COUNTIF($P$1:P129,P130)&gt;0,B130+3,B130))</f>
        <v/>
      </c>
      <c r="J130" t="str">
        <f t="shared" si="22"/>
        <v/>
      </c>
      <c r="K130" t="str">
        <f t="shared" si="18"/>
        <v/>
      </c>
      <c r="L130" t="str">
        <f t="shared" si="13"/>
        <v/>
      </c>
      <c r="M130" t="str">
        <f t="shared" si="14"/>
        <v/>
      </c>
      <c r="N130" t="str">
        <f t="shared" si="19"/>
        <v/>
      </c>
      <c r="O130" t="str">
        <f t="shared" si="15"/>
        <v/>
      </c>
      <c r="P130" t="str">
        <f t="shared" si="20"/>
        <v/>
      </c>
    </row>
    <row r="131" spans="1:16">
      <c r="A131" s="28" t="str">
        <f>IF(A130="","",IF(A130+1&gt;現場閉所取得計画表・実施状況報告書!$J$7,"",A130+1))</f>
        <v/>
      </c>
      <c r="B131" t="str">
        <f t="shared" ca="1" si="16"/>
        <v/>
      </c>
      <c r="C131" t="str" cm="1">
        <f t="array" aca="1" ref="C131" ca="1">IF(A131="","",IF(INDIRECT("現場閉所取得計画表・実施状況報告書!R"&amp;B131+1&amp;"C"&amp;2+WEEKDAY(A131,1),FALSE)=0,"",INDIRECT("現場閉所取得計画表・実施状況報告書!R"&amp;B131+1&amp;"C"&amp;2+WEEKDAY(A131,1),FALSE)))</f>
        <v/>
      </c>
      <c r="D131" t="str" cm="1">
        <f t="array" aca="1" ref="D131" ca="1">IF(A131="","",IF(INDIRECT("現場閉所取得計画表・実施状況報告書!R"&amp;B131+2&amp;"C"&amp;2+WEEKDAY(A131,1),FALSE)=0,"",INDIRECT("現場閉所取得計画表・実施状況報告書!R"&amp;B131+2&amp;"C"&amp;2+WEEKDAY(A131,1),FALSE)))</f>
        <v/>
      </c>
      <c r="E131" t="str">
        <f t="shared" si="17"/>
        <v/>
      </c>
      <c r="F131" t="str">
        <f t="shared" ref="F131:F194" ca="1" si="23">IF(C131="","",IF(LEN(C131)&lt;&gt;LEN(SUBSTITUTE(C131,"閉所","")),"閉所",""))</f>
        <v/>
      </c>
      <c r="G131" t="str">
        <f t="shared" si="21"/>
        <v/>
      </c>
      <c r="H131" t="str">
        <f>IF(A131="","",IF(COUNTIF($G$2:G130,G131)&gt;0,"",MAX($H$2:H130)+1))</f>
        <v/>
      </c>
      <c r="I131" t="str">
        <f>IF(H131="","",IF(COUNTIF($P$1:P130,P131)&gt;0,B131+3,B131))</f>
        <v/>
      </c>
      <c r="J131" t="str">
        <f t="shared" si="22"/>
        <v/>
      </c>
      <c r="K131" t="str">
        <f t="shared" si="18"/>
        <v/>
      </c>
      <c r="L131" t="str">
        <f t="shared" ref="L131:L194" si="24">IF(H131="","",COUNTIFS($G:$G,G131,$F:$F,"閉所"))</f>
        <v/>
      </c>
      <c r="M131" t="str">
        <f t="shared" ref="M131:M194" si="25">IF(H131="","",COUNTIF($G:$G,G131)-COUNTIFS($G:$G,G131,$C:$C,"対象外"))</f>
        <v/>
      </c>
      <c r="N131" t="str">
        <f t="shared" si="19"/>
        <v/>
      </c>
      <c r="O131" t="str">
        <f t="shared" ref="O131:O194" si="26">IF(H131="","",IF(OR((L131/M131)&gt;=0.285,L131&gt;=N131)=TRUE,"〇","×"))</f>
        <v/>
      </c>
      <c r="P131" t="str">
        <f t="shared" si="20"/>
        <v/>
      </c>
    </row>
    <row r="132" spans="1:16">
      <c r="A132" s="28" t="str">
        <f>IF(A131="","",IF(A131+1&gt;現場閉所取得計画表・実施状況報告書!$J$7,"",A131+1))</f>
        <v/>
      </c>
      <c r="B132" t="str">
        <f t="shared" ref="B132:B195" ca="1" si="27">IF(A132="","",MATCH(A132,INDIRECT("現場閉所取得計画表・実施状況報告書!C["&amp;WEEKDAY(A132,2)&amp;"]",FALSE),0))</f>
        <v/>
      </c>
      <c r="C132" t="str" cm="1">
        <f t="array" aca="1" ref="C132" ca="1">IF(A132="","",IF(INDIRECT("現場閉所取得計画表・実施状況報告書!R"&amp;B132+1&amp;"C"&amp;2+WEEKDAY(A132,1),FALSE)=0,"",INDIRECT("現場閉所取得計画表・実施状況報告書!R"&amp;B132+1&amp;"C"&amp;2+WEEKDAY(A132,1),FALSE)))</f>
        <v/>
      </c>
      <c r="D132" t="str" cm="1">
        <f t="array" aca="1" ref="D132" ca="1">IF(A132="","",IF(INDIRECT("現場閉所取得計画表・実施状況報告書!R"&amp;B132+2&amp;"C"&amp;2+WEEKDAY(A132,1),FALSE)=0,"",INDIRECT("現場閉所取得計画表・実施状況報告書!R"&amp;B132+2&amp;"C"&amp;2+WEEKDAY(A132,1),FALSE)))</f>
        <v/>
      </c>
      <c r="E132" t="str">
        <f t="shared" ref="E132:E195" si="28">IF(A132="","",IF(WEEKDAY(A132,2)&gt;5,"土日",""))</f>
        <v/>
      </c>
      <c r="F132" t="str">
        <f t="shared" ca="1" si="23"/>
        <v/>
      </c>
      <c r="G132" t="str">
        <f t="shared" si="21"/>
        <v/>
      </c>
      <c r="H132" t="str">
        <f>IF(A132="","",IF(COUNTIF($G$2:G131,G132)&gt;0,"",MAX($H$2:H131)+1))</f>
        <v/>
      </c>
      <c r="I132" t="str">
        <f>IF(H132="","",IF(COUNTIF($P$1:P131,P132)&gt;0,B132+3,B132))</f>
        <v/>
      </c>
      <c r="J132" t="str">
        <f t="shared" si="22"/>
        <v/>
      </c>
      <c r="K132" t="str">
        <f t="shared" ref="K132:K195" si="29">IF(A132="","",IF(E132="","",IF(C132="対象外","","休")))</f>
        <v/>
      </c>
      <c r="L132" t="str">
        <f t="shared" si="24"/>
        <v/>
      </c>
      <c r="M132" t="str">
        <f t="shared" si="25"/>
        <v/>
      </c>
      <c r="N132" t="str">
        <f t="shared" ref="N132:N195" si="30">IF(H132="","",COUNTIFS($G:$G,G132,$E:$E,"土日",$C:$C,"&lt;&gt;対象外")+COUNTIFS($G:$G,G132,$E:$E,"祝日",$C:$C,"&lt;&gt;対象外"))</f>
        <v/>
      </c>
      <c r="O132" t="str">
        <f t="shared" si="26"/>
        <v/>
      </c>
      <c r="P132" t="str">
        <f t="shared" ref="P132:P195" si="31">IF(H132="","",B132)</f>
        <v/>
      </c>
    </row>
    <row r="133" spans="1:16">
      <c r="A133" s="28" t="str">
        <f>IF(A132="","",IF(A132+1&gt;現場閉所取得計画表・実施状況報告書!$J$7,"",A132+1))</f>
        <v/>
      </c>
      <c r="B133" t="str">
        <f t="shared" ca="1" si="27"/>
        <v/>
      </c>
      <c r="C133" t="str" cm="1">
        <f t="array" aca="1" ref="C133" ca="1">IF(A133="","",IF(INDIRECT("現場閉所取得計画表・実施状況報告書!R"&amp;B133+1&amp;"C"&amp;2+WEEKDAY(A133,1),FALSE)=0,"",INDIRECT("現場閉所取得計画表・実施状況報告書!R"&amp;B133+1&amp;"C"&amp;2+WEEKDAY(A133,1),FALSE)))</f>
        <v/>
      </c>
      <c r="D133" t="str" cm="1">
        <f t="array" aca="1" ref="D133" ca="1">IF(A133="","",IF(INDIRECT("現場閉所取得計画表・実施状況報告書!R"&amp;B133+2&amp;"C"&amp;2+WEEKDAY(A133,1),FALSE)=0,"",INDIRECT("現場閉所取得計画表・実施状況報告書!R"&amp;B133+2&amp;"C"&amp;2+WEEKDAY(A133,1),FALSE)))</f>
        <v/>
      </c>
      <c r="E133" t="str">
        <f t="shared" si="28"/>
        <v/>
      </c>
      <c r="F133" t="str">
        <f t="shared" ca="1" si="23"/>
        <v/>
      </c>
      <c r="G133" t="str">
        <f t="shared" ref="G133:G196" si="32">IF(A133="","",MONTH(A133))</f>
        <v/>
      </c>
      <c r="H133" t="str">
        <f>IF(A133="","",IF(COUNTIF($G$2:G132,G133)&gt;0,"",MAX($H$2:H132)+1))</f>
        <v/>
      </c>
      <c r="I133" t="str">
        <f>IF(H133="","",IF(COUNTIF($P$1:P132,P133)&gt;0,B133+3,B133))</f>
        <v/>
      </c>
      <c r="J133" t="str">
        <f t="shared" ref="J133:J196" si="33">IF(H133="","",H133&amp;"月目（"&amp;MONTH(_xlfn.MINIFS($A:$A,$G:$G,G133))&amp;"月"&amp;DAY(_xlfn.MINIFS($A:$A,$G:$G,G133))&amp;"日～"&amp;MONTH(_xlfn.MAXIFS($A:$A,$G:$G,G133))&amp;"月"&amp;DAY(_xlfn.MAXIFS($A:$A,$G:$G,G133))&amp;"日）")</f>
        <v/>
      </c>
      <c r="K133" t="str">
        <f t="shared" si="29"/>
        <v/>
      </c>
      <c r="L133" t="str">
        <f t="shared" si="24"/>
        <v/>
      </c>
      <c r="M133" t="str">
        <f t="shared" si="25"/>
        <v/>
      </c>
      <c r="N133" t="str">
        <f t="shared" si="30"/>
        <v/>
      </c>
      <c r="O133" t="str">
        <f t="shared" si="26"/>
        <v/>
      </c>
      <c r="P133" t="str">
        <f t="shared" si="31"/>
        <v/>
      </c>
    </row>
    <row r="134" spans="1:16">
      <c r="A134" s="28" t="str">
        <f>IF(A133="","",IF(A133+1&gt;現場閉所取得計画表・実施状況報告書!$J$7,"",A133+1))</f>
        <v/>
      </c>
      <c r="B134" t="str">
        <f t="shared" ca="1" si="27"/>
        <v/>
      </c>
      <c r="C134" t="str" cm="1">
        <f t="array" aca="1" ref="C134" ca="1">IF(A134="","",IF(INDIRECT("現場閉所取得計画表・実施状況報告書!R"&amp;B134+1&amp;"C"&amp;2+WEEKDAY(A134,1),FALSE)=0,"",INDIRECT("現場閉所取得計画表・実施状況報告書!R"&amp;B134+1&amp;"C"&amp;2+WEEKDAY(A134,1),FALSE)))</f>
        <v/>
      </c>
      <c r="D134" t="str" cm="1">
        <f t="array" aca="1" ref="D134" ca="1">IF(A134="","",IF(INDIRECT("現場閉所取得計画表・実施状況報告書!R"&amp;B134+2&amp;"C"&amp;2+WEEKDAY(A134,1),FALSE)=0,"",INDIRECT("現場閉所取得計画表・実施状況報告書!R"&amp;B134+2&amp;"C"&amp;2+WEEKDAY(A134,1),FALSE)))</f>
        <v/>
      </c>
      <c r="E134" t="str">
        <f t="shared" si="28"/>
        <v/>
      </c>
      <c r="F134" t="str">
        <f t="shared" ca="1" si="23"/>
        <v/>
      </c>
      <c r="G134" t="str">
        <f t="shared" si="32"/>
        <v/>
      </c>
      <c r="H134" t="str">
        <f>IF(A134="","",IF(COUNTIF($G$2:G133,G134)&gt;0,"",MAX($H$2:H133)+1))</f>
        <v/>
      </c>
      <c r="I134" t="str">
        <f>IF(H134="","",IF(COUNTIF($P$1:P133,P134)&gt;0,B134+3,B134))</f>
        <v/>
      </c>
      <c r="J134" t="str">
        <f t="shared" si="33"/>
        <v/>
      </c>
      <c r="K134" t="str">
        <f t="shared" si="29"/>
        <v/>
      </c>
      <c r="L134" t="str">
        <f t="shared" si="24"/>
        <v/>
      </c>
      <c r="M134" t="str">
        <f t="shared" si="25"/>
        <v/>
      </c>
      <c r="N134" t="str">
        <f t="shared" si="30"/>
        <v/>
      </c>
      <c r="O134" t="str">
        <f t="shared" si="26"/>
        <v/>
      </c>
      <c r="P134" t="str">
        <f t="shared" si="31"/>
        <v/>
      </c>
    </row>
    <row r="135" spans="1:16">
      <c r="A135" s="28" t="str">
        <f>IF(A134="","",IF(A134+1&gt;現場閉所取得計画表・実施状況報告書!$J$7,"",A134+1))</f>
        <v/>
      </c>
      <c r="B135" t="str">
        <f t="shared" ca="1" si="27"/>
        <v/>
      </c>
      <c r="C135" t="str" cm="1">
        <f t="array" aca="1" ref="C135" ca="1">IF(A135="","",IF(INDIRECT("現場閉所取得計画表・実施状況報告書!R"&amp;B135+1&amp;"C"&amp;2+WEEKDAY(A135,1),FALSE)=0,"",INDIRECT("現場閉所取得計画表・実施状況報告書!R"&amp;B135+1&amp;"C"&amp;2+WEEKDAY(A135,1),FALSE)))</f>
        <v/>
      </c>
      <c r="D135" t="str" cm="1">
        <f t="array" aca="1" ref="D135" ca="1">IF(A135="","",IF(INDIRECT("現場閉所取得計画表・実施状況報告書!R"&amp;B135+2&amp;"C"&amp;2+WEEKDAY(A135,1),FALSE)=0,"",INDIRECT("現場閉所取得計画表・実施状況報告書!R"&amp;B135+2&amp;"C"&amp;2+WEEKDAY(A135,1),FALSE)))</f>
        <v/>
      </c>
      <c r="E135" t="str">
        <f t="shared" si="28"/>
        <v/>
      </c>
      <c r="F135" t="str">
        <f t="shared" ca="1" si="23"/>
        <v/>
      </c>
      <c r="G135" t="str">
        <f t="shared" si="32"/>
        <v/>
      </c>
      <c r="H135" t="str">
        <f>IF(A135="","",IF(COUNTIF($G$2:G134,G135)&gt;0,"",MAX($H$2:H134)+1))</f>
        <v/>
      </c>
      <c r="I135" t="str">
        <f>IF(H135="","",IF(COUNTIF($P$1:P134,P135)&gt;0,B135+3,B135))</f>
        <v/>
      </c>
      <c r="J135" t="str">
        <f t="shared" si="33"/>
        <v/>
      </c>
      <c r="K135" t="str">
        <f t="shared" si="29"/>
        <v/>
      </c>
      <c r="L135" t="str">
        <f t="shared" si="24"/>
        <v/>
      </c>
      <c r="M135" t="str">
        <f t="shared" si="25"/>
        <v/>
      </c>
      <c r="N135" t="str">
        <f t="shared" si="30"/>
        <v/>
      </c>
      <c r="O135" t="str">
        <f t="shared" si="26"/>
        <v/>
      </c>
      <c r="P135" t="str">
        <f t="shared" si="31"/>
        <v/>
      </c>
    </row>
    <row r="136" spans="1:16">
      <c r="A136" s="28" t="str">
        <f>IF(A135="","",IF(A135+1&gt;現場閉所取得計画表・実施状況報告書!$J$7,"",A135+1))</f>
        <v/>
      </c>
      <c r="B136" t="str">
        <f t="shared" ca="1" si="27"/>
        <v/>
      </c>
      <c r="C136" t="str" cm="1">
        <f t="array" aca="1" ref="C136" ca="1">IF(A136="","",IF(INDIRECT("現場閉所取得計画表・実施状況報告書!R"&amp;B136+1&amp;"C"&amp;2+WEEKDAY(A136,1),FALSE)=0,"",INDIRECT("現場閉所取得計画表・実施状況報告書!R"&amp;B136+1&amp;"C"&amp;2+WEEKDAY(A136,1),FALSE)))</f>
        <v/>
      </c>
      <c r="D136" t="str" cm="1">
        <f t="array" aca="1" ref="D136" ca="1">IF(A136="","",IF(INDIRECT("現場閉所取得計画表・実施状況報告書!R"&amp;B136+2&amp;"C"&amp;2+WEEKDAY(A136,1),FALSE)=0,"",INDIRECT("現場閉所取得計画表・実施状況報告書!R"&amp;B136+2&amp;"C"&amp;2+WEEKDAY(A136,1),FALSE)))</f>
        <v/>
      </c>
      <c r="E136" t="str">
        <f t="shared" si="28"/>
        <v/>
      </c>
      <c r="F136" t="str">
        <f t="shared" ca="1" si="23"/>
        <v/>
      </c>
      <c r="G136" t="str">
        <f t="shared" si="32"/>
        <v/>
      </c>
      <c r="H136" t="str">
        <f>IF(A136="","",IF(COUNTIF($G$2:G135,G136)&gt;0,"",MAX($H$2:H135)+1))</f>
        <v/>
      </c>
      <c r="I136" t="str">
        <f>IF(H136="","",IF(COUNTIF($P$1:P135,P136)&gt;0,B136+3,B136))</f>
        <v/>
      </c>
      <c r="J136" t="str">
        <f t="shared" si="33"/>
        <v/>
      </c>
      <c r="K136" t="str">
        <f t="shared" si="29"/>
        <v/>
      </c>
      <c r="L136" t="str">
        <f t="shared" si="24"/>
        <v/>
      </c>
      <c r="M136" t="str">
        <f t="shared" si="25"/>
        <v/>
      </c>
      <c r="N136" t="str">
        <f t="shared" si="30"/>
        <v/>
      </c>
      <c r="O136" t="str">
        <f t="shared" si="26"/>
        <v/>
      </c>
      <c r="P136" t="str">
        <f t="shared" si="31"/>
        <v/>
      </c>
    </row>
    <row r="137" spans="1:16">
      <c r="A137" s="28" t="str">
        <f>IF(A136="","",IF(A136+1&gt;現場閉所取得計画表・実施状況報告書!$J$7,"",A136+1))</f>
        <v/>
      </c>
      <c r="B137" t="str">
        <f t="shared" ca="1" si="27"/>
        <v/>
      </c>
      <c r="C137" t="str" cm="1">
        <f t="array" aca="1" ref="C137" ca="1">IF(A137="","",IF(INDIRECT("現場閉所取得計画表・実施状況報告書!R"&amp;B137+1&amp;"C"&amp;2+WEEKDAY(A137,1),FALSE)=0,"",INDIRECT("現場閉所取得計画表・実施状況報告書!R"&amp;B137+1&amp;"C"&amp;2+WEEKDAY(A137,1),FALSE)))</f>
        <v/>
      </c>
      <c r="D137" t="str" cm="1">
        <f t="array" aca="1" ref="D137" ca="1">IF(A137="","",IF(INDIRECT("現場閉所取得計画表・実施状況報告書!R"&amp;B137+2&amp;"C"&amp;2+WEEKDAY(A137,1),FALSE)=0,"",INDIRECT("現場閉所取得計画表・実施状況報告書!R"&amp;B137+2&amp;"C"&amp;2+WEEKDAY(A137,1),FALSE)))</f>
        <v/>
      </c>
      <c r="E137" t="str">
        <f t="shared" si="28"/>
        <v/>
      </c>
      <c r="F137" t="str">
        <f t="shared" ca="1" si="23"/>
        <v/>
      </c>
      <c r="G137" t="str">
        <f t="shared" si="32"/>
        <v/>
      </c>
      <c r="H137" t="str">
        <f>IF(A137="","",IF(COUNTIF($G$2:G136,G137)&gt;0,"",MAX($H$2:H136)+1))</f>
        <v/>
      </c>
      <c r="I137" t="str">
        <f>IF(H137="","",IF(COUNTIF($P$1:P136,P137)&gt;0,B137+3,B137))</f>
        <v/>
      </c>
      <c r="J137" t="str">
        <f t="shared" si="33"/>
        <v/>
      </c>
      <c r="K137" t="str">
        <f t="shared" si="29"/>
        <v/>
      </c>
      <c r="L137" t="str">
        <f t="shared" si="24"/>
        <v/>
      </c>
      <c r="M137" t="str">
        <f t="shared" si="25"/>
        <v/>
      </c>
      <c r="N137" t="str">
        <f t="shared" si="30"/>
        <v/>
      </c>
      <c r="O137" t="str">
        <f t="shared" si="26"/>
        <v/>
      </c>
      <c r="P137" t="str">
        <f t="shared" si="31"/>
        <v/>
      </c>
    </row>
    <row r="138" spans="1:16">
      <c r="A138" s="28" t="str">
        <f>IF(A137="","",IF(A137+1&gt;現場閉所取得計画表・実施状況報告書!$J$7,"",A137+1))</f>
        <v/>
      </c>
      <c r="B138" t="str">
        <f t="shared" ca="1" si="27"/>
        <v/>
      </c>
      <c r="C138" t="str" cm="1">
        <f t="array" aca="1" ref="C138" ca="1">IF(A138="","",IF(INDIRECT("現場閉所取得計画表・実施状況報告書!R"&amp;B138+1&amp;"C"&amp;2+WEEKDAY(A138,1),FALSE)=0,"",INDIRECT("現場閉所取得計画表・実施状況報告書!R"&amp;B138+1&amp;"C"&amp;2+WEEKDAY(A138,1),FALSE)))</f>
        <v/>
      </c>
      <c r="D138" t="str" cm="1">
        <f t="array" aca="1" ref="D138" ca="1">IF(A138="","",IF(INDIRECT("現場閉所取得計画表・実施状況報告書!R"&amp;B138+2&amp;"C"&amp;2+WEEKDAY(A138,1),FALSE)=0,"",INDIRECT("現場閉所取得計画表・実施状況報告書!R"&amp;B138+2&amp;"C"&amp;2+WEEKDAY(A138,1),FALSE)))</f>
        <v/>
      </c>
      <c r="E138" t="str">
        <f t="shared" si="28"/>
        <v/>
      </c>
      <c r="F138" t="str">
        <f t="shared" ca="1" si="23"/>
        <v/>
      </c>
      <c r="G138" t="str">
        <f t="shared" si="32"/>
        <v/>
      </c>
      <c r="H138" t="str">
        <f>IF(A138="","",IF(COUNTIF($G$2:G137,G138)&gt;0,"",MAX($H$2:H137)+1))</f>
        <v/>
      </c>
      <c r="I138" t="str">
        <f>IF(H138="","",IF(COUNTIF($P$1:P137,P138)&gt;0,B138+3,B138))</f>
        <v/>
      </c>
      <c r="J138" t="str">
        <f t="shared" si="33"/>
        <v/>
      </c>
      <c r="K138" t="str">
        <f t="shared" si="29"/>
        <v/>
      </c>
      <c r="L138" t="str">
        <f t="shared" si="24"/>
        <v/>
      </c>
      <c r="M138" t="str">
        <f t="shared" si="25"/>
        <v/>
      </c>
      <c r="N138" t="str">
        <f t="shared" si="30"/>
        <v/>
      </c>
      <c r="O138" t="str">
        <f t="shared" si="26"/>
        <v/>
      </c>
      <c r="P138" t="str">
        <f t="shared" si="31"/>
        <v/>
      </c>
    </row>
    <row r="139" spans="1:16">
      <c r="A139" s="28" t="str">
        <f>IF(A138="","",IF(A138+1&gt;現場閉所取得計画表・実施状況報告書!$J$7,"",A138+1))</f>
        <v/>
      </c>
      <c r="B139" t="str">
        <f t="shared" ca="1" si="27"/>
        <v/>
      </c>
      <c r="C139" t="str" cm="1">
        <f t="array" aca="1" ref="C139" ca="1">IF(A139="","",IF(INDIRECT("現場閉所取得計画表・実施状況報告書!R"&amp;B139+1&amp;"C"&amp;2+WEEKDAY(A139,1),FALSE)=0,"",INDIRECT("現場閉所取得計画表・実施状況報告書!R"&amp;B139+1&amp;"C"&amp;2+WEEKDAY(A139,1),FALSE)))</f>
        <v/>
      </c>
      <c r="D139" t="str" cm="1">
        <f t="array" aca="1" ref="D139" ca="1">IF(A139="","",IF(INDIRECT("現場閉所取得計画表・実施状況報告書!R"&amp;B139+2&amp;"C"&amp;2+WEEKDAY(A139,1),FALSE)=0,"",INDIRECT("現場閉所取得計画表・実施状況報告書!R"&amp;B139+2&amp;"C"&amp;2+WEEKDAY(A139,1),FALSE)))</f>
        <v/>
      </c>
      <c r="E139" t="str">
        <f t="shared" si="28"/>
        <v/>
      </c>
      <c r="F139" t="str">
        <f t="shared" ca="1" si="23"/>
        <v/>
      </c>
      <c r="G139" t="str">
        <f t="shared" si="32"/>
        <v/>
      </c>
      <c r="H139" t="str">
        <f>IF(A139="","",IF(COUNTIF($G$2:G138,G139)&gt;0,"",MAX($H$2:H138)+1))</f>
        <v/>
      </c>
      <c r="I139" t="str">
        <f>IF(H139="","",IF(COUNTIF($P$1:P138,P139)&gt;0,B139+3,B139))</f>
        <v/>
      </c>
      <c r="J139" t="str">
        <f t="shared" si="33"/>
        <v/>
      </c>
      <c r="K139" t="str">
        <f t="shared" si="29"/>
        <v/>
      </c>
      <c r="L139" t="str">
        <f t="shared" si="24"/>
        <v/>
      </c>
      <c r="M139" t="str">
        <f t="shared" si="25"/>
        <v/>
      </c>
      <c r="N139" t="str">
        <f t="shared" si="30"/>
        <v/>
      </c>
      <c r="O139" t="str">
        <f t="shared" si="26"/>
        <v/>
      </c>
      <c r="P139" t="str">
        <f t="shared" si="31"/>
        <v/>
      </c>
    </row>
    <row r="140" spans="1:16">
      <c r="A140" s="28" t="str">
        <f>IF(A139="","",IF(A139+1&gt;現場閉所取得計画表・実施状況報告書!$J$7,"",A139+1))</f>
        <v/>
      </c>
      <c r="B140" t="str">
        <f t="shared" ca="1" si="27"/>
        <v/>
      </c>
      <c r="C140" t="str" cm="1">
        <f t="array" aca="1" ref="C140" ca="1">IF(A140="","",IF(INDIRECT("現場閉所取得計画表・実施状況報告書!R"&amp;B140+1&amp;"C"&amp;2+WEEKDAY(A140,1),FALSE)=0,"",INDIRECT("現場閉所取得計画表・実施状況報告書!R"&amp;B140+1&amp;"C"&amp;2+WEEKDAY(A140,1),FALSE)))</f>
        <v/>
      </c>
      <c r="D140" t="str" cm="1">
        <f t="array" aca="1" ref="D140" ca="1">IF(A140="","",IF(INDIRECT("現場閉所取得計画表・実施状況報告書!R"&amp;B140+2&amp;"C"&amp;2+WEEKDAY(A140,1),FALSE)=0,"",INDIRECT("現場閉所取得計画表・実施状況報告書!R"&amp;B140+2&amp;"C"&amp;2+WEEKDAY(A140,1),FALSE)))</f>
        <v/>
      </c>
      <c r="E140" t="str">
        <f t="shared" si="28"/>
        <v/>
      </c>
      <c r="F140" t="str">
        <f t="shared" ca="1" si="23"/>
        <v/>
      </c>
      <c r="G140" t="str">
        <f t="shared" si="32"/>
        <v/>
      </c>
      <c r="H140" t="str">
        <f>IF(A140="","",IF(COUNTIF($G$2:G139,G140)&gt;0,"",MAX($H$2:H139)+1))</f>
        <v/>
      </c>
      <c r="I140" t="str">
        <f>IF(H140="","",IF(COUNTIF($P$1:P139,P140)&gt;0,B140+3,B140))</f>
        <v/>
      </c>
      <c r="J140" t="str">
        <f t="shared" si="33"/>
        <v/>
      </c>
      <c r="K140" t="str">
        <f t="shared" si="29"/>
        <v/>
      </c>
      <c r="L140" t="str">
        <f t="shared" si="24"/>
        <v/>
      </c>
      <c r="M140" t="str">
        <f t="shared" si="25"/>
        <v/>
      </c>
      <c r="N140" t="str">
        <f t="shared" si="30"/>
        <v/>
      </c>
      <c r="O140" t="str">
        <f t="shared" si="26"/>
        <v/>
      </c>
      <c r="P140" t="str">
        <f t="shared" si="31"/>
        <v/>
      </c>
    </row>
    <row r="141" spans="1:16">
      <c r="A141" s="28" t="str">
        <f>IF(A140="","",IF(A140+1&gt;現場閉所取得計画表・実施状況報告書!$J$7,"",A140+1))</f>
        <v/>
      </c>
      <c r="B141" t="str">
        <f t="shared" ca="1" si="27"/>
        <v/>
      </c>
      <c r="C141" t="str" cm="1">
        <f t="array" aca="1" ref="C141" ca="1">IF(A141="","",IF(INDIRECT("現場閉所取得計画表・実施状況報告書!R"&amp;B141+1&amp;"C"&amp;2+WEEKDAY(A141,1),FALSE)=0,"",INDIRECT("現場閉所取得計画表・実施状況報告書!R"&amp;B141+1&amp;"C"&amp;2+WEEKDAY(A141,1),FALSE)))</f>
        <v/>
      </c>
      <c r="D141" t="str" cm="1">
        <f t="array" aca="1" ref="D141" ca="1">IF(A141="","",IF(INDIRECT("現場閉所取得計画表・実施状況報告書!R"&amp;B141+2&amp;"C"&amp;2+WEEKDAY(A141,1),FALSE)=0,"",INDIRECT("現場閉所取得計画表・実施状況報告書!R"&amp;B141+2&amp;"C"&amp;2+WEEKDAY(A141,1),FALSE)))</f>
        <v/>
      </c>
      <c r="E141" t="str">
        <f t="shared" si="28"/>
        <v/>
      </c>
      <c r="F141" t="str">
        <f t="shared" ca="1" si="23"/>
        <v/>
      </c>
      <c r="G141" t="str">
        <f t="shared" si="32"/>
        <v/>
      </c>
      <c r="H141" t="str">
        <f>IF(A141="","",IF(COUNTIF($G$2:G140,G141)&gt;0,"",MAX($H$2:H140)+1))</f>
        <v/>
      </c>
      <c r="I141" t="str">
        <f>IF(H141="","",IF(COUNTIF($P$1:P140,P141)&gt;0,B141+3,B141))</f>
        <v/>
      </c>
      <c r="J141" t="str">
        <f t="shared" si="33"/>
        <v/>
      </c>
      <c r="K141" t="str">
        <f t="shared" si="29"/>
        <v/>
      </c>
      <c r="L141" t="str">
        <f t="shared" si="24"/>
        <v/>
      </c>
      <c r="M141" t="str">
        <f t="shared" si="25"/>
        <v/>
      </c>
      <c r="N141" t="str">
        <f t="shared" si="30"/>
        <v/>
      </c>
      <c r="O141" t="str">
        <f t="shared" si="26"/>
        <v/>
      </c>
      <c r="P141" t="str">
        <f t="shared" si="31"/>
        <v/>
      </c>
    </row>
    <row r="142" spans="1:16">
      <c r="A142" s="28" t="str">
        <f>IF(A141="","",IF(A141+1&gt;現場閉所取得計画表・実施状況報告書!$J$7,"",A141+1))</f>
        <v/>
      </c>
      <c r="B142" t="str">
        <f t="shared" ca="1" si="27"/>
        <v/>
      </c>
      <c r="C142" t="str" cm="1">
        <f t="array" aca="1" ref="C142" ca="1">IF(A142="","",IF(INDIRECT("現場閉所取得計画表・実施状況報告書!R"&amp;B142+1&amp;"C"&amp;2+WEEKDAY(A142,1),FALSE)=0,"",INDIRECT("現場閉所取得計画表・実施状況報告書!R"&amp;B142+1&amp;"C"&amp;2+WEEKDAY(A142,1),FALSE)))</f>
        <v/>
      </c>
      <c r="D142" t="str" cm="1">
        <f t="array" aca="1" ref="D142" ca="1">IF(A142="","",IF(INDIRECT("現場閉所取得計画表・実施状況報告書!R"&amp;B142+2&amp;"C"&amp;2+WEEKDAY(A142,1),FALSE)=0,"",INDIRECT("現場閉所取得計画表・実施状況報告書!R"&amp;B142+2&amp;"C"&amp;2+WEEKDAY(A142,1),FALSE)))</f>
        <v/>
      </c>
      <c r="E142" t="str">
        <f t="shared" si="28"/>
        <v/>
      </c>
      <c r="F142" t="str">
        <f t="shared" ca="1" si="23"/>
        <v/>
      </c>
      <c r="G142" t="str">
        <f t="shared" si="32"/>
        <v/>
      </c>
      <c r="H142" t="str">
        <f>IF(A142="","",IF(COUNTIF($G$2:G141,G142)&gt;0,"",MAX($H$2:H141)+1))</f>
        <v/>
      </c>
      <c r="I142" t="str">
        <f>IF(H142="","",IF(COUNTIF($P$1:P141,P142)&gt;0,B142+3,B142))</f>
        <v/>
      </c>
      <c r="J142" t="str">
        <f t="shared" si="33"/>
        <v/>
      </c>
      <c r="K142" t="str">
        <f t="shared" si="29"/>
        <v/>
      </c>
      <c r="L142" t="str">
        <f t="shared" si="24"/>
        <v/>
      </c>
      <c r="M142" t="str">
        <f t="shared" si="25"/>
        <v/>
      </c>
      <c r="N142" t="str">
        <f t="shared" si="30"/>
        <v/>
      </c>
      <c r="O142" t="str">
        <f t="shared" si="26"/>
        <v/>
      </c>
      <c r="P142" t="str">
        <f t="shared" si="31"/>
        <v/>
      </c>
    </row>
    <row r="143" spans="1:16">
      <c r="A143" s="28" t="str">
        <f>IF(A142="","",IF(A142+1&gt;現場閉所取得計画表・実施状況報告書!$J$7,"",A142+1))</f>
        <v/>
      </c>
      <c r="B143" t="str">
        <f t="shared" ca="1" si="27"/>
        <v/>
      </c>
      <c r="C143" t="str" cm="1">
        <f t="array" aca="1" ref="C143" ca="1">IF(A143="","",IF(INDIRECT("現場閉所取得計画表・実施状況報告書!R"&amp;B143+1&amp;"C"&amp;2+WEEKDAY(A143,1),FALSE)=0,"",INDIRECT("現場閉所取得計画表・実施状況報告書!R"&amp;B143+1&amp;"C"&amp;2+WEEKDAY(A143,1),FALSE)))</f>
        <v/>
      </c>
      <c r="D143" t="str" cm="1">
        <f t="array" aca="1" ref="D143" ca="1">IF(A143="","",IF(INDIRECT("現場閉所取得計画表・実施状況報告書!R"&amp;B143+2&amp;"C"&amp;2+WEEKDAY(A143,1),FALSE)=0,"",INDIRECT("現場閉所取得計画表・実施状況報告書!R"&amp;B143+2&amp;"C"&amp;2+WEEKDAY(A143,1),FALSE)))</f>
        <v/>
      </c>
      <c r="E143" t="str">
        <f t="shared" si="28"/>
        <v/>
      </c>
      <c r="F143" t="str">
        <f t="shared" ca="1" si="23"/>
        <v/>
      </c>
      <c r="G143" t="str">
        <f t="shared" si="32"/>
        <v/>
      </c>
      <c r="H143" t="str">
        <f>IF(A143="","",IF(COUNTIF($G$2:G142,G143)&gt;0,"",MAX($H$2:H142)+1))</f>
        <v/>
      </c>
      <c r="I143" t="str">
        <f>IF(H143="","",IF(COUNTIF($P$1:P142,P143)&gt;0,B143+3,B143))</f>
        <v/>
      </c>
      <c r="J143" t="str">
        <f t="shared" si="33"/>
        <v/>
      </c>
      <c r="K143" t="str">
        <f t="shared" si="29"/>
        <v/>
      </c>
      <c r="L143" t="str">
        <f t="shared" si="24"/>
        <v/>
      </c>
      <c r="M143" t="str">
        <f t="shared" si="25"/>
        <v/>
      </c>
      <c r="N143" t="str">
        <f t="shared" si="30"/>
        <v/>
      </c>
      <c r="O143" t="str">
        <f t="shared" si="26"/>
        <v/>
      </c>
      <c r="P143" t="str">
        <f t="shared" si="31"/>
        <v/>
      </c>
    </row>
    <row r="144" spans="1:16">
      <c r="A144" s="28" t="str">
        <f>IF(A143="","",IF(A143+1&gt;現場閉所取得計画表・実施状況報告書!$J$7,"",A143+1))</f>
        <v/>
      </c>
      <c r="B144" t="str">
        <f t="shared" ca="1" si="27"/>
        <v/>
      </c>
      <c r="C144" t="str" cm="1">
        <f t="array" aca="1" ref="C144" ca="1">IF(A144="","",IF(INDIRECT("現場閉所取得計画表・実施状況報告書!R"&amp;B144+1&amp;"C"&amp;2+WEEKDAY(A144,1),FALSE)=0,"",INDIRECT("現場閉所取得計画表・実施状況報告書!R"&amp;B144+1&amp;"C"&amp;2+WEEKDAY(A144,1),FALSE)))</f>
        <v/>
      </c>
      <c r="D144" t="str" cm="1">
        <f t="array" aca="1" ref="D144" ca="1">IF(A144="","",IF(INDIRECT("現場閉所取得計画表・実施状況報告書!R"&amp;B144+2&amp;"C"&amp;2+WEEKDAY(A144,1),FALSE)=0,"",INDIRECT("現場閉所取得計画表・実施状況報告書!R"&amp;B144+2&amp;"C"&amp;2+WEEKDAY(A144,1),FALSE)))</f>
        <v/>
      </c>
      <c r="E144" t="str">
        <f t="shared" si="28"/>
        <v/>
      </c>
      <c r="F144" t="str">
        <f t="shared" ca="1" si="23"/>
        <v/>
      </c>
      <c r="G144" t="str">
        <f t="shared" si="32"/>
        <v/>
      </c>
      <c r="H144" t="str">
        <f>IF(A144="","",IF(COUNTIF($G$2:G143,G144)&gt;0,"",MAX($H$2:H143)+1))</f>
        <v/>
      </c>
      <c r="I144" t="str">
        <f>IF(H144="","",IF(COUNTIF($P$1:P143,P144)&gt;0,B144+3,B144))</f>
        <v/>
      </c>
      <c r="J144" t="str">
        <f t="shared" si="33"/>
        <v/>
      </c>
      <c r="K144" t="str">
        <f t="shared" si="29"/>
        <v/>
      </c>
      <c r="L144" t="str">
        <f t="shared" si="24"/>
        <v/>
      </c>
      <c r="M144" t="str">
        <f t="shared" si="25"/>
        <v/>
      </c>
      <c r="N144" t="str">
        <f t="shared" si="30"/>
        <v/>
      </c>
      <c r="O144" t="str">
        <f t="shared" si="26"/>
        <v/>
      </c>
      <c r="P144" t="str">
        <f t="shared" si="31"/>
        <v/>
      </c>
    </row>
    <row r="145" spans="1:16">
      <c r="A145" s="28" t="str">
        <f>IF(A144="","",IF(A144+1&gt;現場閉所取得計画表・実施状況報告書!$J$7,"",A144+1))</f>
        <v/>
      </c>
      <c r="B145" t="str">
        <f t="shared" ca="1" si="27"/>
        <v/>
      </c>
      <c r="C145" t="str" cm="1">
        <f t="array" aca="1" ref="C145" ca="1">IF(A145="","",IF(INDIRECT("現場閉所取得計画表・実施状況報告書!R"&amp;B145+1&amp;"C"&amp;2+WEEKDAY(A145,1),FALSE)=0,"",INDIRECT("現場閉所取得計画表・実施状況報告書!R"&amp;B145+1&amp;"C"&amp;2+WEEKDAY(A145,1),FALSE)))</f>
        <v/>
      </c>
      <c r="D145" t="str" cm="1">
        <f t="array" aca="1" ref="D145" ca="1">IF(A145="","",IF(INDIRECT("現場閉所取得計画表・実施状況報告書!R"&amp;B145+2&amp;"C"&amp;2+WEEKDAY(A145,1),FALSE)=0,"",INDIRECT("現場閉所取得計画表・実施状況報告書!R"&amp;B145+2&amp;"C"&amp;2+WEEKDAY(A145,1),FALSE)))</f>
        <v/>
      </c>
      <c r="E145" t="str">
        <f t="shared" si="28"/>
        <v/>
      </c>
      <c r="F145" t="str">
        <f t="shared" ca="1" si="23"/>
        <v/>
      </c>
      <c r="G145" t="str">
        <f t="shared" si="32"/>
        <v/>
      </c>
      <c r="H145" t="str">
        <f>IF(A145="","",IF(COUNTIF($G$2:G144,G145)&gt;0,"",MAX($H$2:H144)+1))</f>
        <v/>
      </c>
      <c r="I145" t="str">
        <f>IF(H145="","",IF(COUNTIF($P$1:P144,P145)&gt;0,B145+3,B145))</f>
        <v/>
      </c>
      <c r="J145" t="str">
        <f t="shared" si="33"/>
        <v/>
      </c>
      <c r="K145" t="str">
        <f t="shared" si="29"/>
        <v/>
      </c>
      <c r="L145" t="str">
        <f t="shared" si="24"/>
        <v/>
      </c>
      <c r="M145" t="str">
        <f t="shared" si="25"/>
        <v/>
      </c>
      <c r="N145" t="str">
        <f t="shared" si="30"/>
        <v/>
      </c>
      <c r="O145" t="str">
        <f t="shared" si="26"/>
        <v/>
      </c>
      <c r="P145" t="str">
        <f t="shared" si="31"/>
        <v/>
      </c>
    </row>
    <row r="146" spans="1:16">
      <c r="A146" s="28" t="str">
        <f>IF(A145="","",IF(A145+1&gt;現場閉所取得計画表・実施状況報告書!$J$7,"",A145+1))</f>
        <v/>
      </c>
      <c r="B146" t="str">
        <f t="shared" ca="1" si="27"/>
        <v/>
      </c>
      <c r="C146" t="str" cm="1">
        <f t="array" aca="1" ref="C146" ca="1">IF(A146="","",IF(INDIRECT("現場閉所取得計画表・実施状況報告書!R"&amp;B146+1&amp;"C"&amp;2+WEEKDAY(A146,1),FALSE)=0,"",INDIRECT("現場閉所取得計画表・実施状況報告書!R"&amp;B146+1&amp;"C"&amp;2+WEEKDAY(A146,1),FALSE)))</f>
        <v/>
      </c>
      <c r="D146" t="str" cm="1">
        <f t="array" aca="1" ref="D146" ca="1">IF(A146="","",IF(INDIRECT("現場閉所取得計画表・実施状況報告書!R"&amp;B146+2&amp;"C"&amp;2+WEEKDAY(A146,1),FALSE)=0,"",INDIRECT("現場閉所取得計画表・実施状況報告書!R"&amp;B146+2&amp;"C"&amp;2+WEEKDAY(A146,1),FALSE)))</f>
        <v/>
      </c>
      <c r="E146" t="str">
        <f t="shared" si="28"/>
        <v/>
      </c>
      <c r="F146" t="str">
        <f t="shared" ca="1" si="23"/>
        <v/>
      </c>
      <c r="G146" t="str">
        <f t="shared" si="32"/>
        <v/>
      </c>
      <c r="H146" t="str">
        <f>IF(A146="","",IF(COUNTIF($G$2:G145,G146)&gt;0,"",MAX($H$2:H145)+1))</f>
        <v/>
      </c>
      <c r="I146" t="str">
        <f>IF(H146="","",IF(COUNTIF($P$1:P145,P146)&gt;0,B146+3,B146))</f>
        <v/>
      </c>
      <c r="J146" t="str">
        <f t="shared" si="33"/>
        <v/>
      </c>
      <c r="K146" t="str">
        <f t="shared" si="29"/>
        <v/>
      </c>
      <c r="L146" t="str">
        <f t="shared" si="24"/>
        <v/>
      </c>
      <c r="M146" t="str">
        <f t="shared" si="25"/>
        <v/>
      </c>
      <c r="N146" t="str">
        <f t="shared" si="30"/>
        <v/>
      </c>
      <c r="O146" t="str">
        <f t="shared" si="26"/>
        <v/>
      </c>
      <c r="P146" t="str">
        <f t="shared" si="31"/>
        <v/>
      </c>
    </row>
    <row r="147" spans="1:16">
      <c r="A147" s="28" t="str">
        <f>IF(A146="","",IF(A146+1&gt;現場閉所取得計画表・実施状況報告書!$J$7,"",A146+1))</f>
        <v/>
      </c>
      <c r="B147" t="str">
        <f t="shared" ca="1" si="27"/>
        <v/>
      </c>
      <c r="C147" t="str" cm="1">
        <f t="array" aca="1" ref="C147" ca="1">IF(A147="","",IF(INDIRECT("現場閉所取得計画表・実施状況報告書!R"&amp;B147+1&amp;"C"&amp;2+WEEKDAY(A147,1),FALSE)=0,"",INDIRECT("現場閉所取得計画表・実施状況報告書!R"&amp;B147+1&amp;"C"&amp;2+WEEKDAY(A147,1),FALSE)))</f>
        <v/>
      </c>
      <c r="D147" t="str" cm="1">
        <f t="array" aca="1" ref="D147" ca="1">IF(A147="","",IF(INDIRECT("現場閉所取得計画表・実施状況報告書!R"&amp;B147+2&amp;"C"&amp;2+WEEKDAY(A147,1),FALSE)=0,"",INDIRECT("現場閉所取得計画表・実施状況報告書!R"&amp;B147+2&amp;"C"&amp;2+WEEKDAY(A147,1),FALSE)))</f>
        <v/>
      </c>
      <c r="E147" t="str">
        <f t="shared" si="28"/>
        <v/>
      </c>
      <c r="F147" t="str">
        <f t="shared" ca="1" si="23"/>
        <v/>
      </c>
      <c r="G147" t="str">
        <f t="shared" si="32"/>
        <v/>
      </c>
      <c r="H147" t="str">
        <f>IF(A147="","",IF(COUNTIF($G$2:G146,G147)&gt;0,"",MAX($H$2:H146)+1))</f>
        <v/>
      </c>
      <c r="I147" t="str">
        <f>IF(H147="","",IF(COUNTIF($P$1:P146,P147)&gt;0,B147+3,B147))</f>
        <v/>
      </c>
      <c r="J147" t="str">
        <f t="shared" si="33"/>
        <v/>
      </c>
      <c r="K147" t="str">
        <f t="shared" si="29"/>
        <v/>
      </c>
      <c r="L147" t="str">
        <f t="shared" si="24"/>
        <v/>
      </c>
      <c r="M147" t="str">
        <f t="shared" si="25"/>
        <v/>
      </c>
      <c r="N147" t="str">
        <f t="shared" si="30"/>
        <v/>
      </c>
      <c r="O147" t="str">
        <f t="shared" si="26"/>
        <v/>
      </c>
      <c r="P147" t="str">
        <f t="shared" si="31"/>
        <v/>
      </c>
    </row>
    <row r="148" spans="1:16">
      <c r="A148" s="28" t="str">
        <f>IF(A147="","",IF(A147+1&gt;現場閉所取得計画表・実施状況報告書!$J$7,"",A147+1))</f>
        <v/>
      </c>
      <c r="B148" t="str">
        <f t="shared" ca="1" si="27"/>
        <v/>
      </c>
      <c r="C148" t="str" cm="1">
        <f t="array" aca="1" ref="C148" ca="1">IF(A148="","",IF(INDIRECT("現場閉所取得計画表・実施状況報告書!R"&amp;B148+1&amp;"C"&amp;2+WEEKDAY(A148,1),FALSE)=0,"",INDIRECT("現場閉所取得計画表・実施状況報告書!R"&amp;B148+1&amp;"C"&amp;2+WEEKDAY(A148,1),FALSE)))</f>
        <v/>
      </c>
      <c r="D148" t="str" cm="1">
        <f t="array" aca="1" ref="D148" ca="1">IF(A148="","",IF(INDIRECT("現場閉所取得計画表・実施状況報告書!R"&amp;B148+2&amp;"C"&amp;2+WEEKDAY(A148,1),FALSE)=0,"",INDIRECT("現場閉所取得計画表・実施状況報告書!R"&amp;B148+2&amp;"C"&amp;2+WEEKDAY(A148,1),FALSE)))</f>
        <v/>
      </c>
      <c r="E148" t="str">
        <f t="shared" si="28"/>
        <v/>
      </c>
      <c r="F148" t="str">
        <f t="shared" ca="1" si="23"/>
        <v/>
      </c>
      <c r="G148" t="str">
        <f t="shared" si="32"/>
        <v/>
      </c>
      <c r="H148" t="str">
        <f>IF(A148="","",IF(COUNTIF($G$2:G147,G148)&gt;0,"",MAX($H$2:H147)+1))</f>
        <v/>
      </c>
      <c r="I148" t="str">
        <f>IF(H148="","",IF(COUNTIF($P$1:P147,P148)&gt;0,B148+3,B148))</f>
        <v/>
      </c>
      <c r="J148" t="str">
        <f t="shared" si="33"/>
        <v/>
      </c>
      <c r="K148" t="str">
        <f t="shared" si="29"/>
        <v/>
      </c>
      <c r="L148" t="str">
        <f t="shared" si="24"/>
        <v/>
      </c>
      <c r="M148" t="str">
        <f t="shared" si="25"/>
        <v/>
      </c>
      <c r="N148" t="str">
        <f t="shared" si="30"/>
        <v/>
      </c>
      <c r="O148" t="str">
        <f t="shared" si="26"/>
        <v/>
      </c>
      <c r="P148" t="str">
        <f t="shared" si="31"/>
        <v/>
      </c>
    </row>
    <row r="149" spans="1:16">
      <c r="A149" s="28" t="str">
        <f>IF(A148="","",IF(A148+1&gt;現場閉所取得計画表・実施状況報告書!$J$7,"",A148+1))</f>
        <v/>
      </c>
      <c r="B149" t="str">
        <f t="shared" ca="1" si="27"/>
        <v/>
      </c>
      <c r="C149" t="str" cm="1">
        <f t="array" aca="1" ref="C149" ca="1">IF(A149="","",IF(INDIRECT("現場閉所取得計画表・実施状況報告書!R"&amp;B149+1&amp;"C"&amp;2+WEEKDAY(A149,1),FALSE)=0,"",INDIRECT("現場閉所取得計画表・実施状況報告書!R"&amp;B149+1&amp;"C"&amp;2+WEEKDAY(A149,1),FALSE)))</f>
        <v/>
      </c>
      <c r="D149" t="str" cm="1">
        <f t="array" aca="1" ref="D149" ca="1">IF(A149="","",IF(INDIRECT("現場閉所取得計画表・実施状況報告書!R"&amp;B149+2&amp;"C"&amp;2+WEEKDAY(A149,1),FALSE)=0,"",INDIRECT("現場閉所取得計画表・実施状況報告書!R"&amp;B149+2&amp;"C"&amp;2+WEEKDAY(A149,1),FALSE)))</f>
        <v/>
      </c>
      <c r="E149" t="str">
        <f t="shared" si="28"/>
        <v/>
      </c>
      <c r="F149" t="str">
        <f t="shared" ca="1" si="23"/>
        <v/>
      </c>
      <c r="G149" t="str">
        <f t="shared" si="32"/>
        <v/>
      </c>
      <c r="H149" t="str">
        <f>IF(A149="","",IF(COUNTIF($G$2:G148,G149)&gt;0,"",MAX($H$2:H148)+1))</f>
        <v/>
      </c>
      <c r="I149" t="str">
        <f>IF(H149="","",IF(COUNTIF($P$1:P148,P149)&gt;0,B149+3,B149))</f>
        <v/>
      </c>
      <c r="J149" t="str">
        <f t="shared" si="33"/>
        <v/>
      </c>
      <c r="K149" t="str">
        <f t="shared" si="29"/>
        <v/>
      </c>
      <c r="L149" t="str">
        <f t="shared" si="24"/>
        <v/>
      </c>
      <c r="M149" t="str">
        <f t="shared" si="25"/>
        <v/>
      </c>
      <c r="N149" t="str">
        <f t="shared" si="30"/>
        <v/>
      </c>
      <c r="O149" t="str">
        <f t="shared" si="26"/>
        <v/>
      </c>
      <c r="P149" t="str">
        <f t="shared" si="31"/>
        <v/>
      </c>
    </row>
    <row r="150" spans="1:16">
      <c r="A150" s="28" t="str">
        <f>IF(A149="","",IF(A149+1&gt;現場閉所取得計画表・実施状況報告書!$J$7,"",A149+1))</f>
        <v/>
      </c>
      <c r="B150" t="str">
        <f t="shared" ca="1" si="27"/>
        <v/>
      </c>
      <c r="C150" t="str" cm="1">
        <f t="array" aca="1" ref="C150" ca="1">IF(A150="","",IF(INDIRECT("現場閉所取得計画表・実施状況報告書!R"&amp;B150+1&amp;"C"&amp;2+WEEKDAY(A150,1),FALSE)=0,"",INDIRECT("現場閉所取得計画表・実施状況報告書!R"&amp;B150+1&amp;"C"&amp;2+WEEKDAY(A150,1),FALSE)))</f>
        <v/>
      </c>
      <c r="D150" t="str" cm="1">
        <f t="array" aca="1" ref="D150" ca="1">IF(A150="","",IF(INDIRECT("現場閉所取得計画表・実施状況報告書!R"&amp;B150+2&amp;"C"&amp;2+WEEKDAY(A150,1),FALSE)=0,"",INDIRECT("現場閉所取得計画表・実施状況報告書!R"&amp;B150+2&amp;"C"&amp;2+WEEKDAY(A150,1),FALSE)))</f>
        <v/>
      </c>
      <c r="E150" t="str">
        <f t="shared" si="28"/>
        <v/>
      </c>
      <c r="F150" t="str">
        <f t="shared" ca="1" si="23"/>
        <v/>
      </c>
      <c r="G150" t="str">
        <f t="shared" si="32"/>
        <v/>
      </c>
      <c r="H150" t="str">
        <f>IF(A150="","",IF(COUNTIF($G$2:G149,G150)&gt;0,"",MAX($H$2:H149)+1))</f>
        <v/>
      </c>
      <c r="I150" t="str">
        <f>IF(H150="","",IF(COUNTIF($P$1:P149,P150)&gt;0,B150+3,B150))</f>
        <v/>
      </c>
      <c r="J150" t="str">
        <f t="shared" si="33"/>
        <v/>
      </c>
      <c r="K150" t="str">
        <f t="shared" si="29"/>
        <v/>
      </c>
      <c r="L150" t="str">
        <f t="shared" si="24"/>
        <v/>
      </c>
      <c r="M150" t="str">
        <f t="shared" si="25"/>
        <v/>
      </c>
      <c r="N150" t="str">
        <f t="shared" si="30"/>
        <v/>
      </c>
      <c r="O150" t="str">
        <f t="shared" si="26"/>
        <v/>
      </c>
      <c r="P150" t="str">
        <f t="shared" si="31"/>
        <v/>
      </c>
    </row>
    <row r="151" spans="1:16">
      <c r="A151" s="28" t="str">
        <f>IF(A150="","",IF(A150+1&gt;現場閉所取得計画表・実施状況報告書!$J$7,"",A150+1))</f>
        <v/>
      </c>
      <c r="B151" t="str">
        <f t="shared" ca="1" si="27"/>
        <v/>
      </c>
      <c r="C151" t="str" cm="1">
        <f t="array" aca="1" ref="C151" ca="1">IF(A151="","",IF(INDIRECT("現場閉所取得計画表・実施状況報告書!R"&amp;B151+1&amp;"C"&amp;2+WEEKDAY(A151,1),FALSE)=0,"",INDIRECT("現場閉所取得計画表・実施状況報告書!R"&amp;B151+1&amp;"C"&amp;2+WEEKDAY(A151,1),FALSE)))</f>
        <v/>
      </c>
      <c r="D151" t="str" cm="1">
        <f t="array" aca="1" ref="D151" ca="1">IF(A151="","",IF(INDIRECT("現場閉所取得計画表・実施状況報告書!R"&amp;B151+2&amp;"C"&amp;2+WEEKDAY(A151,1),FALSE)=0,"",INDIRECT("現場閉所取得計画表・実施状況報告書!R"&amp;B151+2&amp;"C"&amp;2+WEEKDAY(A151,1),FALSE)))</f>
        <v/>
      </c>
      <c r="E151" t="str">
        <f t="shared" si="28"/>
        <v/>
      </c>
      <c r="F151" t="str">
        <f t="shared" ca="1" si="23"/>
        <v/>
      </c>
      <c r="G151" t="str">
        <f t="shared" si="32"/>
        <v/>
      </c>
      <c r="H151" t="str">
        <f>IF(A151="","",IF(COUNTIF($G$2:G150,G151)&gt;0,"",MAX($H$2:H150)+1))</f>
        <v/>
      </c>
      <c r="I151" t="str">
        <f>IF(H151="","",IF(COUNTIF($P$1:P150,P151)&gt;0,B151+3,B151))</f>
        <v/>
      </c>
      <c r="J151" t="str">
        <f t="shared" si="33"/>
        <v/>
      </c>
      <c r="K151" t="str">
        <f t="shared" si="29"/>
        <v/>
      </c>
      <c r="L151" t="str">
        <f t="shared" si="24"/>
        <v/>
      </c>
      <c r="M151" t="str">
        <f t="shared" si="25"/>
        <v/>
      </c>
      <c r="N151" t="str">
        <f t="shared" si="30"/>
        <v/>
      </c>
      <c r="O151" t="str">
        <f t="shared" si="26"/>
        <v/>
      </c>
      <c r="P151" t="str">
        <f t="shared" si="31"/>
        <v/>
      </c>
    </row>
    <row r="152" spans="1:16">
      <c r="A152" s="28" t="str">
        <f>IF(A151="","",IF(A151+1&gt;現場閉所取得計画表・実施状況報告書!$J$7,"",A151+1))</f>
        <v/>
      </c>
      <c r="B152" t="str">
        <f t="shared" ca="1" si="27"/>
        <v/>
      </c>
      <c r="C152" t="str" cm="1">
        <f t="array" aca="1" ref="C152" ca="1">IF(A152="","",IF(INDIRECT("現場閉所取得計画表・実施状況報告書!R"&amp;B152+1&amp;"C"&amp;2+WEEKDAY(A152,1),FALSE)=0,"",INDIRECT("現場閉所取得計画表・実施状況報告書!R"&amp;B152+1&amp;"C"&amp;2+WEEKDAY(A152,1),FALSE)))</f>
        <v/>
      </c>
      <c r="D152" t="str" cm="1">
        <f t="array" aca="1" ref="D152" ca="1">IF(A152="","",IF(INDIRECT("現場閉所取得計画表・実施状況報告書!R"&amp;B152+2&amp;"C"&amp;2+WEEKDAY(A152,1),FALSE)=0,"",INDIRECT("現場閉所取得計画表・実施状況報告書!R"&amp;B152+2&amp;"C"&amp;2+WEEKDAY(A152,1),FALSE)))</f>
        <v/>
      </c>
      <c r="E152" t="str">
        <f t="shared" si="28"/>
        <v/>
      </c>
      <c r="F152" t="str">
        <f t="shared" ca="1" si="23"/>
        <v/>
      </c>
      <c r="G152" t="str">
        <f t="shared" si="32"/>
        <v/>
      </c>
      <c r="H152" t="str">
        <f>IF(A152="","",IF(COUNTIF($G$2:G151,G152)&gt;0,"",MAX($H$2:H151)+1))</f>
        <v/>
      </c>
      <c r="I152" t="str">
        <f>IF(H152="","",IF(COUNTIF($P$1:P151,P152)&gt;0,B152+3,B152))</f>
        <v/>
      </c>
      <c r="J152" t="str">
        <f t="shared" si="33"/>
        <v/>
      </c>
      <c r="K152" t="str">
        <f t="shared" si="29"/>
        <v/>
      </c>
      <c r="L152" t="str">
        <f t="shared" si="24"/>
        <v/>
      </c>
      <c r="M152" t="str">
        <f t="shared" si="25"/>
        <v/>
      </c>
      <c r="N152" t="str">
        <f t="shared" si="30"/>
        <v/>
      </c>
      <c r="O152" t="str">
        <f t="shared" si="26"/>
        <v/>
      </c>
      <c r="P152" t="str">
        <f t="shared" si="31"/>
        <v/>
      </c>
    </row>
    <row r="153" spans="1:16">
      <c r="A153" s="28" t="str">
        <f>IF(A152="","",IF(A152+1&gt;現場閉所取得計画表・実施状況報告書!$J$7,"",A152+1))</f>
        <v/>
      </c>
      <c r="B153" t="str">
        <f t="shared" ca="1" si="27"/>
        <v/>
      </c>
      <c r="C153" t="str" cm="1">
        <f t="array" aca="1" ref="C153" ca="1">IF(A153="","",IF(INDIRECT("現場閉所取得計画表・実施状況報告書!R"&amp;B153+1&amp;"C"&amp;2+WEEKDAY(A153,1),FALSE)=0,"",INDIRECT("現場閉所取得計画表・実施状況報告書!R"&amp;B153+1&amp;"C"&amp;2+WEEKDAY(A153,1),FALSE)))</f>
        <v/>
      </c>
      <c r="D153" t="str" cm="1">
        <f t="array" aca="1" ref="D153" ca="1">IF(A153="","",IF(INDIRECT("現場閉所取得計画表・実施状況報告書!R"&amp;B153+2&amp;"C"&amp;2+WEEKDAY(A153,1),FALSE)=0,"",INDIRECT("現場閉所取得計画表・実施状況報告書!R"&amp;B153+2&amp;"C"&amp;2+WEEKDAY(A153,1),FALSE)))</f>
        <v/>
      </c>
      <c r="E153" t="str">
        <f t="shared" si="28"/>
        <v/>
      </c>
      <c r="F153" t="str">
        <f t="shared" ca="1" si="23"/>
        <v/>
      </c>
      <c r="G153" t="str">
        <f t="shared" si="32"/>
        <v/>
      </c>
      <c r="H153" t="str">
        <f>IF(A153="","",IF(COUNTIF($G$2:G152,G153)&gt;0,"",MAX($H$2:H152)+1))</f>
        <v/>
      </c>
      <c r="I153" t="str">
        <f>IF(H153="","",IF(COUNTIF($P$1:P152,P153)&gt;0,B153+3,B153))</f>
        <v/>
      </c>
      <c r="J153" t="str">
        <f t="shared" si="33"/>
        <v/>
      </c>
      <c r="K153" t="str">
        <f t="shared" si="29"/>
        <v/>
      </c>
      <c r="L153" t="str">
        <f t="shared" si="24"/>
        <v/>
      </c>
      <c r="M153" t="str">
        <f t="shared" si="25"/>
        <v/>
      </c>
      <c r="N153" t="str">
        <f t="shared" si="30"/>
        <v/>
      </c>
      <c r="O153" t="str">
        <f t="shared" si="26"/>
        <v/>
      </c>
      <c r="P153" t="str">
        <f t="shared" si="31"/>
        <v/>
      </c>
    </row>
    <row r="154" spans="1:16">
      <c r="A154" s="28" t="str">
        <f>IF(A153="","",IF(A153+1&gt;現場閉所取得計画表・実施状況報告書!$J$7,"",A153+1))</f>
        <v/>
      </c>
      <c r="B154" t="str">
        <f t="shared" ca="1" si="27"/>
        <v/>
      </c>
      <c r="C154" t="str" cm="1">
        <f t="array" aca="1" ref="C154" ca="1">IF(A154="","",IF(INDIRECT("現場閉所取得計画表・実施状況報告書!R"&amp;B154+1&amp;"C"&amp;2+WEEKDAY(A154,1),FALSE)=0,"",INDIRECT("現場閉所取得計画表・実施状況報告書!R"&amp;B154+1&amp;"C"&amp;2+WEEKDAY(A154,1),FALSE)))</f>
        <v/>
      </c>
      <c r="D154" t="str" cm="1">
        <f t="array" aca="1" ref="D154" ca="1">IF(A154="","",IF(INDIRECT("現場閉所取得計画表・実施状況報告書!R"&amp;B154+2&amp;"C"&amp;2+WEEKDAY(A154,1),FALSE)=0,"",INDIRECT("現場閉所取得計画表・実施状況報告書!R"&amp;B154+2&amp;"C"&amp;2+WEEKDAY(A154,1),FALSE)))</f>
        <v/>
      </c>
      <c r="E154" t="str">
        <f t="shared" si="28"/>
        <v/>
      </c>
      <c r="F154" t="str">
        <f t="shared" ca="1" si="23"/>
        <v/>
      </c>
      <c r="G154" t="str">
        <f t="shared" si="32"/>
        <v/>
      </c>
      <c r="H154" t="str">
        <f>IF(A154="","",IF(COUNTIF($G$2:G153,G154)&gt;0,"",MAX($H$2:H153)+1))</f>
        <v/>
      </c>
      <c r="I154" t="str">
        <f>IF(H154="","",IF(COUNTIF($P$1:P153,P154)&gt;0,B154+3,B154))</f>
        <v/>
      </c>
      <c r="J154" t="str">
        <f t="shared" si="33"/>
        <v/>
      </c>
      <c r="K154" t="str">
        <f t="shared" si="29"/>
        <v/>
      </c>
      <c r="L154" t="str">
        <f t="shared" si="24"/>
        <v/>
      </c>
      <c r="M154" t="str">
        <f t="shared" si="25"/>
        <v/>
      </c>
      <c r="N154" t="str">
        <f t="shared" si="30"/>
        <v/>
      </c>
      <c r="O154" t="str">
        <f t="shared" si="26"/>
        <v/>
      </c>
      <c r="P154" t="str">
        <f t="shared" si="31"/>
        <v/>
      </c>
    </row>
    <row r="155" spans="1:16">
      <c r="A155" s="28" t="str">
        <f>IF(A154="","",IF(A154+1&gt;現場閉所取得計画表・実施状況報告書!$J$7,"",A154+1))</f>
        <v/>
      </c>
      <c r="B155" t="str">
        <f t="shared" ca="1" si="27"/>
        <v/>
      </c>
      <c r="C155" t="str" cm="1">
        <f t="array" aca="1" ref="C155" ca="1">IF(A155="","",IF(INDIRECT("現場閉所取得計画表・実施状況報告書!R"&amp;B155+1&amp;"C"&amp;2+WEEKDAY(A155,1),FALSE)=0,"",INDIRECT("現場閉所取得計画表・実施状況報告書!R"&amp;B155+1&amp;"C"&amp;2+WEEKDAY(A155,1),FALSE)))</f>
        <v/>
      </c>
      <c r="D155" t="str" cm="1">
        <f t="array" aca="1" ref="D155" ca="1">IF(A155="","",IF(INDIRECT("現場閉所取得計画表・実施状況報告書!R"&amp;B155+2&amp;"C"&amp;2+WEEKDAY(A155,1),FALSE)=0,"",INDIRECT("現場閉所取得計画表・実施状況報告書!R"&amp;B155+2&amp;"C"&amp;2+WEEKDAY(A155,1),FALSE)))</f>
        <v/>
      </c>
      <c r="E155" t="str">
        <f t="shared" si="28"/>
        <v/>
      </c>
      <c r="F155" t="str">
        <f t="shared" ca="1" si="23"/>
        <v/>
      </c>
      <c r="G155" t="str">
        <f t="shared" si="32"/>
        <v/>
      </c>
      <c r="H155" t="str">
        <f>IF(A155="","",IF(COUNTIF($G$2:G154,G155)&gt;0,"",MAX($H$2:H154)+1))</f>
        <v/>
      </c>
      <c r="I155" t="str">
        <f>IF(H155="","",IF(COUNTIF($P$1:P154,P155)&gt;0,B155+3,B155))</f>
        <v/>
      </c>
      <c r="J155" t="str">
        <f t="shared" si="33"/>
        <v/>
      </c>
      <c r="K155" t="str">
        <f t="shared" si="29"/>
        <v/>
      </c>
      <c r="L155" t="str">
        <f t="shared" si="24"/>
        <v/>
      </c>
      <c r="M155" t="str">
        <f t="shared" si="25"/>
        <v/>
      </c>
      <c r="N155" t="str">
        <f t="shared" si="30"/>
        <v/>
      </c>
      <c r="O155" t="str">
        <f t="shared" si="26"/>
        <v/>
      </c>
      <c r="P155" t="str">
        <f t="shared" si="31"/>
        <v/>
      </c>
    </row>
    <row r="156" spans="1:16">
      <c r="A156" s="28" t="str">
        <f>IF(A155="","",IF(A155+1&gt;現場閉所取得計画表・実施状況報告書!$J$7,"",A155+1))</f>
        <v/>
      </c>
      <c r="B156" t="str">
        <f t="shared" ca="1" si="27"/>
        <v/>
      </c>
      <c r="C156" t="str" cm="1">
        <f t="array" aca="1" ref="C156" ca="1">IF(A156="","",IF(INDIRECT("現場閉所取得計画表・実施状況報告書!R"&amp;B156+1&amp;"C"&amp;2+WEEKDAY(A156,1),FALSE)=0,"",INDIRECT("現場閉所取得計画表・実施状況報告書!R"&amp;B156+1&amp;"C"&amp;2+WEEKDAY(A156,1),FALSE)))</f>
        <v/>
      </c>
      <c r="D156" t="str" cm="1">
        <f t="array" aca="1" ref="D156" ca="1">IF(A156="","",IF(INDIRECT("現場閉所取得計画表・実施状況報告書!R"&amp;B156+2&amp;"C"&amp;2+WEEKDAY(A156,1),FALSE)=0,"",INDIRECT("現場閉所取得計画表・実施状況報告書!R"&amp;B156+2&amp;"C"&amp;2+WEEKDAY(A156,1),FALSE)))</f>
        <v/>
      </c>
      <c r="E156" t="str">
        <f t="shared" si="28"/>
        <v/>
      </c>
      <c r="F156" t="str">
        <f t="shared" ca="1" si="23"/>
        <v/>
      </c>
      <c r="G156" t="str">
        <f t="shared" si="32"/>
        <v/>
      </c>
      <c r="H156" t="str">
        <f>IF(A156="","",IF(COUNTIF($G$2:G155,G156)&gt;0,"",MAX($H$2:H155)+1))</f>
        <v/>
      </c>
      <c r="I156" t="str">
        <f>IF(H156="","",IF(COUNTIF($P$1:P155,P156)&gt;0,B156+3,B156))</f>
        <v/>
      </c>
      <c r="J156" t="str">
        <f t="shared" si="33"/>
        <v/>
      </c>
      <c r="K156" t="str">
        <f t="shared" si="29"/>
        <v/>
      </c>
      <c r="L156" t="str">
        <f t="shared" si="24"/>
        <v/>
      </c>
      <c r="M156" t="str">
        <f t="shared" si="25"/>
        <v/>
      </c>
      <c r="N156" t="str">
        <f t="shared" si="30"/>
        <v/>
      </c>
      <c r="O156" t="str">
        <f t="shared" si="26"/>
        <v/>
      </c>
      <c r="P156" t="str">
        <f t="shared" si="31"/>
        <v/>
      </c>
    </row>
    <row r="157" spans="1:16">
      <c r="A157" s="28" t="str">
        <f>IF(A156="","",IF(A156+1&gt;現場閉所取得計画表・実施状況報告書!$J$7,"",A156+1))</f>
        <v/>
      </c>
      <c r="B157" t="str">
        <f t="shared" ca="1" si="27"/>
        <v/>
      </c>
      <c r="C157" t="str" cm="1">
        <f t="array" aca="1" ref="C157" ca="1">IF(A157="","",IF(INDIRECT("現場閉所取得計画表・実施状況報告書!R"&amp;B157+1&amp;"C"&amp;2+WEEKDAY(A157,1),FALSE)=0,"",INDIRECT("現場閉所取得計画表・実施状況報告書!R"&amp;B157+1&amp;"C"&amp;2+WEEKDAY(A157,1),FALSE)))</f>
        <v/>
      </c>
      <c r="D157" t="str" cm="1">
        <f t="array" aca="1" ref="D157" ca="1">IF(A157="","",IF(INDIRECT("現場閉所取得計画表・実施状況報告書!R"&amp;B157+2&amp;"C"&amp;2+WEEKDAY(A157,1),FALSE)=0,"",INDIRECT("現場閉所取得計画表・実施状況報告書!R"&amp;B157+2&amp;"C"&amp;2+WEEKDAY(A157,1),FALSE)))</f>
        <v/>
      </c>
      <c r="E157" t="str">
        <f t="shared" si="28"/>
        <v/>
      </c>
      <c r="F157" t="str">
        <f t="shared" ca="1" si="23"/>
        <v/>
      </c>
      <c r="G157" t="str">
        <f t="shared" si="32"/>
        <v/>
      </c>
      <c r="H157" t="str">
        <f>IF(A157="","",IF(COUNTIF($G$2:G156,G157)&gt;0,"",MAX($H$2:H156)+1))</f>
        <v/>
      </c>
      <c r="I157" t="str">
        <f>IF(H157="","",IF(COUNTIF($P$1:P156,P157)&gt;0,B157+3,B157))</f>
        <v/>
      </c>
      <c r="J157" t="str">
        <f t="shared" si="33"/>
        <v/>
      </c>
      <c r="K157" t="str">
        <f t="shared" si="29"/>
        <v/>
      </c>
      <c r="L157" t="str">
        <f t="shared" si="24"/>
        <v/>
      </c>
      <c r="M157" t="str">
        <f t="shared" si="25"/>
        <v/>
      </c>
      <c r="N157" t="str">
        <f t="shared" si="30"/>
        <v/>
      </c>
      <c r="O157" t="str">
        <f t="shared" si="26"/>
        <v/>
      </c>
      <c r="P157" t="str">
        <f t="shared" si="31"/>
        <v/>
      </c>
    </row>
    <row r="158" spans="1:16">
      <c r="A158" s="28" t="str">
        <f>IF(A157="","",IF(A157+1&gt;現場閉所取得計画表・実施状況報告書!$J$7,"",A157+1))</f>
        <v/>
      </c>
      <c r="B158" t="str">
        <f t="shared" ca="1" si="27"/>
        <v/>
      </c>
      <c r="C158" t="str" cm="1">
        <f t="array" aca="1" ref="C158" ca="1">IF(A158="","",IF(INDIRECT("現場閉所取得計画表・実施状況報告書!R"&amp;B158+1&amp;"C"&amp;2+WEEKDAY(A158,1),FALSE)=0,"",INDIRECT("現場閉所取得計画表・実施状況報告書!R"&amp;B158+1&amp;"C"&amp;2+WEEKDAY(A158,1),FALSE)))</f>
        <v/>
      </c>
      <c r="D158" t="str" cm="1">
        <f t="array" aca="1" ref="D158" ca="1">IF(A158="","",IF(INDIRECT("現場閉所取得計画表・実施状況報告書!R"&amp;B158+2&amp;"C"&amp;2+WEEKDAY(A158,1),FALSE)=0,"",INDIRECT("現場閉所取得計画表・実施状況報告書!R"&amp;B158+2&amp;"C"&amp;2+WEEKDAY(A158,1),FALSE)))</f>
        <v/>
      </c>
      <c r="E158" t="str">
        <f t="shared" si="28"/>
        <v/>
      </c>
      <c r="F158" t="str">
        <f t="shared" ca="1" si="23"/>
        <v/>
      </c>
      <c r="G158" t="str">
        <f t="shared" si="32"/>
        <v/>
      </c>
      <c r="H158" t="str">
        <f>IF(A158="","",IF(COUNTIF($G$2:G157,G158)&gt;0,"",MAX($H$2:H157)+1))</f>
        <v/>
      </c>
      <c r="I158" t="str">
        <f>IF(H158="","",IF(COUNTIF($P$1:P157,P158)&gt;0,B158+3,B158))</f>
        <v/>
      </c>
      <c r="J158" t="str">
        <f t="shared" si="33"/>
        <v/>
      </c>
      <c r="K158" t="str">
        <f t="shared" si="29"/>
        <v/>
      </c>
      <c r="L158" t="str">
        <f t="shared" si="24"/>
        <v/>
      </c>
      <c r="M158" t="str">
        <f t="shared" si="25"/>
        <v/>
      </c>
      <c r="N158" t="str">
        <f t="shared" si="30"/>
        <v/>
      </c>
      <c r="O158" t="str">
        <f t="shared" si="26"/>
        <v/>
      </c>
      <c r="P158" t="str">
        <f t="shared" si="31"/>
        <v/>
      </c>
    </row>
    <row r="159" spans="1:16">
      <c r="A159" s="28" t="str">
        <f>IF(A158="","",IF(A158+1&gt;現場閉所取得計画表・実施状況報告書!$J$7,"",A158+1))</f>
        <v/>
      </c>
      <c r="B159" t="str">
        <f t="shared" ca="1" si="27"/>
        <v/>
      </c>
      <c r="C159" t="str" cm="1">
        <f t="array" aca="1" ref="C159" ca="1">IF(A159="","",IF(INDIRECT("現場閉所取得計画表・実施状況報告書!R"&amp;B159+1&amp;"C"&amp;2+WEEKDAY(A159,1),FALSE)=0,"",INDIRECT("現場閉所取得計画表・実施状況報告書!R"&amp;B159+1&amp;"C"&amp;2+WEEKDAY(A159,1),FALSE)))</f>
        <v/>
      </c>
      <c r="D159" t="str" cm="1">
        <f t="array" aca="1" ref="D159" ca="1">IF(A159="","",IF(INDIRECT("現場閉所取得計画表・実施状況報告書!R"&amp;B159+2&amp;"C"&amp;2+WEEKDAY(A159,1),FALSE)=0,"",INDIRECT("現場閉所取得計画表・実施状況報告書!R"&amp;B159+2&amp;"C"&amp;2+WEEKDAY(A159,1),FALSE)))</f>
        <v/>
      </c>
      <c r="E159" t="str">
        <f t="shared" si="28"/>
        <v/>
      </c>
      <c r="F159" t="str">
        <f t="shared" ca="1" si="23"/>
        <v/>
      </c>
      <c r="G159" t="str">
        <f t="shared" si="32"/>
        <v/>
      </c>
      <c r="H159" t="str">
        <f>IF(A159="","",IF(COUNTIF($G$2:G158,G159)&gt;0,"",MAX($H$2:H158)+1))</f>
        <v/>
      </c>
      <c r="I159" t="str">
        <f>IF(H159="","",IF(COUNTIF($P$1:P158,P159)&gt;0,B159+3,B159))</f>
        <v/>
      </c>
      <c r="J159" t="str">
        <f t="shared" si="33"/>
        <v/>
      </c>
      <c r="K159" t="str">
        <f t="shared" si="29"/>
        <v/>
      </c>
      <c r="L159" t="str">
        <f t="shared" si="24"/>
        <v/>
      </c>
      <c r="M159" t="str">
        <f t="shared" si="25"/>
        <v/>
      </c>
      <c r="N159" t="str">
        <f t="shared" si="30"/>
        <v/>
      </c>
      <c r="O159" t="str">
        <f t="shared" si="26"/>
        <v/>
      </c>
      <c r="P159" t="str">
        <f t="shared" si="31"/>
        <v/>
      </c>
    </row>
    <row r="160" spans="1:16">
      <c r="A160" s="28" t="str">
        <f>IF(A159="","",IF(A159+1&gt;現場閉所取得計画表・実施状況報告書!$J$7,"",A159+1))</f>
        <v/>
      </c>
      <c r="B160" t="str">
        <f t="shared" ca="1" si="27"/>
        <v/>
      </c>
      <c r="C160" t="str" cm="1">
        <f t="array" aca="1" ref="C160" ca="1">IF(A160="","",IF(INDIRECT("現場閉所取得計画表・実施状況報告書!R"&amp;B160+1&amp;"C"&amp;2+WEEKDAY(A160,1),FALSE)=0,"",INDIRECT("現場閉所取得計画表・実施状況報告書!R"&amp;B160+1&amp;"C"&amp;2+WEEKDAY(A160,1),FALSE)))</f>
        <v/>
      </c>
      <c r="D160" t="str" cm="1">
        <f t="array" aca="1" ref="D160" ca="1">IF(A160="","",IF(INDIRECT("現場閉所取得計画表・実施状況報告書!R"&amp;B160+2&amp;"C"&amp;2+WEEKDAY(A160,1),FALSE)=0,"",INDIRECT("現場閉所取得計画表・実施状況報告書!R"&amp;B160+2&amp;"C"&amp;2+WEEKDAY(A160,1),FALSE)))</f>
        <v/>
      </c>
      <c r="E160" t="str">
        <f t="shared" si="28"/>
        <v/>
      </c>
      <c r="F160" t="str">
        <f t="shared" ca="1" si="23"/>
        <v/>
      </c>
      <c r="G160" t="str">
        <f t="shared" si="32"/>
        <v/>
      </c>
      <c r="H160" t="str">
        <f>IF(A160="","",IF(COUNTIF($G$2:G159,G160)&gt;0,"",MAX($H$2:H159)+1))</f>
        <v/>
      </c>
      <c r="I160" t="str">
        <f>IF(H160="","",IF(COUNTIF($P$1:P159,P160)&gt;0,B160+3,B160))</f>
        <v/>
      </c>
      <c r="J160" t="str">
        <f t="shared" si="33"/>
        <v/>
      </c>
      <c r="K160" t="str">
        <f t="shared" si="29"/>
        <v/>
      </c>
      <c r="L160" t="str">
        <f t="shared" si="24"/>
        <v/>
      </c>
      <c r="M160" t="str">
        <f t="shared" si="25"/>
        <v/>
      </c>
      <c r="N160" t="str">
        <f t="shared" si="30"/>
        <v/>
      </c>
      <c r="O160" t="str">
        <f t="shared" si="26"/>
        <v/>
      </c>
      <c r="P160" t="str">
        <f t="shared" si="31"/>
        <v/>
      </c>
    </row>
    <row r="161" spans="1:16">
      <c r="A161" s="28" t="str">
        <f>IF(A160="","",IF(A160+1&gt;現場閉所取得計画表・実施状況報告書!$J$7,"",A160+1))</f>
        <v/>
      </c>
      <c r="B161" t="str">
        <f t="shared" ca="1" si="27"/>
        <v/>
      </c>
      <c r="C161" t="str" cm="1">
        <f t="array" aca="1" ref="C161" ca="1">IF(A161="","",IF(INDIRECT("現場閉所取得計画表・実施状況報告書!R"&amp;B161+1&amp;"C"&amp;2+WEEKDAY(A161,1),FALSE)=0,"",INDIRECT("現場閉所取得計画表・実施状況報告書!R"&amp;B161+1&amp;"C"&amp;2+WEEKDAY(A161,1),FALSE)))</f>
        <v/>
      </c>
      <c r="D161" t="str" cm="1">
        <f t="array" aca="1" ref="D161" ca="1">IF(A161="","",IF(INDIRECT("現場閉所取得計画表・実施状況報告書!R"&amp;B161+2&amp;"C"&amp;2+WEEKDAY(A161,1),FALSE)=0,"",INDIRECT("現場閉所取得計画表・実施状況報告書!R"&amp;B161+2&amp;"C"&amp;2+WEEKDAY(A161,1),FALSE)))</f>
        <v/>
      </c>
      <c r="E161" t="str">
        <f t="shared" si="28"/>
        <v/>
      </c>
      <c r="F161" t="str">
        <f t="shared" ca="1" si="23"/>
        <v/>
      </c>
      <c r="G161" t="str">
        <f t="shared" si="32"/>
        <v/>
      </c>
      <c r="H161" t="str">
        <f>IF(A161="","",IF(COUNTIF($G$2:G160,G161)&gt;0,"",MAX($H$2:H160)+1))</f>
        <v/>
      </c>
      <c r="I161" t="str">
        <f>IF(H161="","",IF(COUNTIF($P$1:P160,P161)&gt;0,B161+3,B161))</f>
        <v/>
      </c>
      <c r="J161" t="str">
        <f t="shared" si="33"/>
        <v/>
      </c>
      <c r="K161" t="str">
        <f t="shared" si="29"/>
        <v/>
      </c>
      <c r="L161" t="str">
        <f t="shared" si="24"/>
        <v/>
      </c>
      <c r="M161" t="str">
        <f t="shared" si="25"/>
        <v/>
      </c>
      <c r="N161" t="str">
        <f t="shared" si="30"/>
        <v/>
      </c>
      <c r="O161" t="str">
        <f t="shared" si="26"/>
        <v/>
      </c>
      <c r="P161" t="str">
        <f t="shared" si="31"/>
        <v/>
      </c>
    </row>
    <row r="162" spans="1:16">
      <c r="A162" s="28" t="str">
        <f>IF(A161="","",IF(A161+1&gt;現場閉所取得計画表・実施状況報告書!$J$7,"",A161+1))</f>
        <v/>
      </c>
      <c r="B162" t="str">
        <f t="shared" ca="1" si="27"/>
        <v/>
      </c>
      <c r="C162" t="str" cm="1">
        <f t="array" aca="1" ref="C162" ca="1">IF(A162="","",IF(INDIRECT("現場閉所取得計画表・実施状況報告書!R"&amp;B162+1&amp;"C"&amp;2+WEEKDAY(A162,1),FALSE)=0,"",INDIRECT("現場閉所取得計画表・実施状況報告書!R"&amp;B162+1&amp;"C"&amp;2+WEEKDAY(A162,1),FALSE)))</f>
        <v/>
      </c>
      <c r="D162" t="str" cm="1">
        <f t="array" aca="1" ref="D162" ca="1">IF(A162="","",IF(INDIRECT("現場閉所取得計画表・実施状況報告書!R"&amp;B162+2&amp;"C"&amp;2+WEEKDAY(A162,1),FALSE)=0,"",INDIRECT("現場閉所取得計画表・実施状況報告書!R"&amp;B162+2&amp;"C"&amp;2+WEEKDAY(A162,1),FALSE)))</f>
        <v/>
      </c>
      <c r="E162" t="str">
        <f t="shared" si="28"/>
        <v/>
      </c>
      <c r="F162" t="str">
        <f t="shared" ca="1" si="23"/>
        <v/>
      </c>
      <c r="G162" t="str">
        <f t="shared" si="32"/>
        <v/>
      </c>
      <c r="H162" t="str">
        <f>IF(A162="","",IF(COUNTIF($G$2:G161,G162)&gt;0,"",MAX($H$2:H161)+1))</f>
        <v/>
      </c>
      <c r="I162" t="str">
        <f>IF(H162="","",IF(COUNTIF($P$1:P161,P162)&gt;0,B162+3,B162))</f>
        <v/>
      </c>
      <c r="J162" t="str">
        <f t="shared" si="33"/>
        <v/>
      </c>
      <c r="K162" t="str">
        <f t="shared" si="29"/>
        <v/>
      </c>
      <c r="L162" t="str">
        <f t="shared" si="24"/>
        <v/>
      </c>
      <c r="M162" t="str">
        <f t="shared" si="25"/>
        <v/>
      </c>
      <c r="N162" t="str">
        <f t="shared" si="30"/>
        <v/>
      </c>
      <c r="O162" t="str">
        <f t="shared" si="26"/>
        <v/>
      </c>
      <c r="P162" t="str">
        <f t="shared" si="31"/>
        <v/>
      </c>
    </row>
    <row r="163" spans="1:16">
      <c r="A163" s="28" t="str">
        <f>IF(A162="","",IF(A162+1&gt;現場閉所取得計画表・実施状況報告書!$J$7,"",A162+1))</f>
        <v/>
      </c>
      <c r="B163" t="str">
        <f t="shared" ca="1" si="27"/>
        <v/>
      </c>
      <c r="C163" t="str" cm="1">
        <f t="array" aca="1" ref="C163" ca="1">IF(A163="","",IF(INDIRECT("現場閉所取得計画表・実施状況報告書!R"&amp;B163+1&amp;"C"&amp;2+WEEKDAY(A163,1),FALSE)=0,"",INDIRECT("現場閉所取得計画表・実施状況報告書!R"&amp;B163+1&amp;"C"&amp;2+WEEKDAY(A163,1),FALSE)))</f>
        <v/>
      </c>
      <c r="D163" t="str" cm="1">
        <f t="array" aca="1" ref="D163" ca="1">IF(A163="","",IF(INDIRECT("現場閉所取得計画表・実施状況報告書!R"&amp;B163+2&amp;"C"&amp;2+WEEKDAY(A163,1),FALSE)=0,"",INDIRECT("現場閉所取得計画表・実施状況報告書!R"&amp;B163+2&amp;"C"&amp;2+WEEKDAY(A163,1),FALSE)))</f>
        <v/>
      </c>
      <c r="E163" t="str">
        <f t="shared" si="28"/>
        <v/>
      </c>
      <c r="F163" t="str">
        <f t="shared" ca="1" si="23"/>
        <v/>
      </c>
      <c r="G163" t="str">
        <f t="shared" si="32"/>
        <v/>
      </c>
      <c r="H163" t="str">
        <f>IF(A163="","",IF(COUNTIF($G$2:G162,G163)&gt;0,"",MAX($H$2:H162)+1))</f>
        <v/>
      </c>
      <c r="I163" t="str">
        <f>IF(H163="","",IF(COUNTIF($P$1:P162,P163)&gt;0,B163+3,B163))</f>
        <v/>
      </c>
      <c r="J163" t="str">
        <f t="shared" si="33"/>
        <v/>
      </c>
      <c r="K163" t="str">
        <f t="shared" si="29"/>
        <v/>
      </c>
      <c r="L163" t="str">
        <f t="shared" si="24"/>
        <v/>
      </c>
      <c r="M163" t="str">
        <f t="shared" si="25"/>
        <v/>
      </c>
      <c r="N163" t="str">
        <f t="shared" si="30"/>
        <v/>
      </c>
      <c r="O163" t="str">
        <f t="shared" si="26"/>
        <v/>
      </c>
      <c r="P163" t="str">
        <f t="shared" si="31"/>
        <v/>
      </c>
    </row>
    <row r="164" spans="1:16">
      <c r="A164" s="28" t="str">
        <f>IF(A163="","",IF(A163+1&gt;現場閉所取得計画表・実施状況報告書!$J$7,"",A163+1))</f>
        <v/>
      </c>
      <c r="B164" t="str">
        <f t="shared" ca="1" si="27"/>
        <v/>
      </c>
      <c r="C164" t="str" cm="1">
        <f t="array" aca="1" ref="C164" ca="1">IF(A164="","",IF(INDIRECT("現場閉所取得計画表・実施状況報告書!R"&amp;B164+1&amp;"C"&amp;2+WEEKDAY(A164,1),FALSE)=0,"",INDIRECT("現場閉所取得計画表・実施状況報告書!R"&amp;B164+1&amp;"C"&amp;2+WEEKDAY(A164,1),FALSE)))</f>
        <v/>
      </c>
      <c r="D164" t="str" cm="1">
        <f t="array" aca="1" ref="D164" ca="1">IF(A164="","",IF(INDIRECT("現場閉所取得計画表・実施状況報告書!R"&amp;B164+2&amp;"C"&amp;2+WEEKDAY(A164,1),FALSE)=0,"",INDIRECT("現場閉所取得計画表・実施状況報告書!R"&amp;B164+2&amp;"C"&amp;2+WEEKDAY(A164,1),FALSE)))</f>
        <v/>
      </c>
      <c r="E164" t="str">
        <f t="shared" si="28"/>
        <v/>
      </c>
      <c r="F164" t="str">
        <f t="shared" ca="1" si="23"/>
        <v/>
      </c>
      <c r="G164" t="str">
        <f t="shared" si="32"/>
        <v/>
      </c>
      <c r="H164" t="str">
        <f>IF(A164="","",IF(COUNTIF($G$2:G163,G164)&gt;0,"",MAX($H$2:H163)+1))</f>
        <v/>
      </c>
      <c r="I164" t="str">
        <f>IF(H164="","",IF(COUNTIF($P$1:P163,P164)&gt;0,B164+3,B164))</f>
        <v/>
      </c>
      <c r="J164" t="str">
        <f t="shared" si="33"/>
        <v/>
      </c>
      <c r="K164" t="str">
        <f t="shared" si="29"/>
        <v/>
      </c>
      <c r="L164" t="str">
        <f t="shared" si="24"/>
        <v/>
      </c>
      <c r="M164" t="str">
        <f t="shared" si="25"/>
        <v/>
      </c>
      <c r="N164" t="str">
        <f t="shared" si="30"/>
        <v/>
      </c>
      <c r="O164" t="str">
        <f t="shared" si="26"/>
        <v/>
      </c>
      <c r="P164" t="str">
        <f t="shared" si="31"/>
        <v/>
      </c>
    </row>
    <row r="165" spans="1:16">
      <c r="A165" s="28" t="str">
        <f>IF(A164="","",IF(A164+1&gt;現場閉所取得計画表・実施状況報告書!$J$7,"",A164+1))</f>
        <v/>
      </c>
      <c r="B165" t="str">
        <f t="shared" ca="1" si="27"/>
        <v/>
      </c>
      <c r="C165" t="str" cm="1">
        <f t="array" aca="1" ref="C165" ca="1">IF(A165="","",IF(INDIRECT("現場閉所取得計画表・実施状況報告書!R"&amp;B165+1&amp;"C"&amp;2+WEEKDAY(A165,1),FALSE)=0,"",INDIRECT("現場閉所取得計画表・実施状況報告書!R"&amp;B165+1&amp;"C"&amp;2+WEEKDAY(A165,1),FALSE)))</f>
        <v/>
      </c>
      <c r="D165" t="str" cm="1">
        <f t="array" aca="1" ref="D165" ca="1">IF(A165="","",IF(INDIRECT("現場閉所取得計画表・実施状況報告書!R"&amp;B165+2&amp;"C"&amp;2+WEEKDAY(A165,1),FALSE)=0,"",INDIRECT("現場閉所取得計画表・実施状況報告書!R"&amp;B165+2&amp;"C"&amp;2+WEEKDAY(A165,1),FALSE)))</f>
        <v/>
      </c>
      <c r="E165" t="str">
        <f t="shared" si="28"/>
        <v/>
      </c>
      <c r="F165" t="str">
        <f t="shared" ca="1" si="23"/>
        <v/>
      </c>
      <c r="G165" t="str">
        <f t="shared" si="32"/>
        <v/>
      </c>
      <c r="H165" t="str">
        <f>IF(A165="","",IF(COUNTIF($G$2:G164,G165)&gt;0,"",MAX($H$2:H164)+1))</f>
        <v/>
      </c>
      <c r="I165" t="str">
        <f>IF(H165="","",IF(COUNTIF($P$1:P164,P165)&gt;0,B165+3,B165))</f>
        <v/>
      </c>
      <c r="J165" t="str">
        <f t="shared" si="33"/>
        <v/>
      </c>
      <c r="K165" t="str">
        <f t="shared" si="29"/>
        <v/>
      </c>
      <c r="L165" t="str">
        <f t="shared" si="24"/>
        <v/>
      </c>
      <c r="M165" t="str">
        <f t="shared" si="25"/>
        <v/>
      </c>
      <c r="N165" t="str">
        <f t="shared" si="30"/>
        <v/>
      </c>
      <c r="O165" t="str">
        <f t="shared" si="26"/>
        <v/>
      </c>
      <c r="P165" t="str">
        <f t="shared" si="31"/>
        <v/>
      </c>
    </row>
    <row r="166" spans="1:16">
      <c r="A166" s="28" t="str">
        <f>IF(A165="","",IF(A165+1&gt;現場閉所取得計画表・実施状況報告書!$J$7,"",A165+1))</f>
        <v/>
      </c>
      <c r="B166" t="str">
        <f t="shared" ca="1" si="27"/>
        <v/>
      </c>
      <c r="C166" t="str" cm="1">
        <f t="array" aca="1" ref="C166" ca="1">IF(A166="","",IF(INDIRECT("現場閉所取得計画表・実施状況報告書!R"&amp;B166+1&amp;"C"&amp;2+WEEKDAY(A166,1),FALSE)=0,"",INDIRECT("現場閉所取得計画表・実施状況報告書!R"&amp;B166+1&amp;"C"&amp;2+WEEKDAY(A166,1),FALSE)))</f>
        <v/>
      </c>
      <c r="D166" t="str" cm="1">
        <f t="array" aca="1" ref="D166" ca="1">IF(A166="","",IF(INDIRECT("現場閉所取得計画表・実施状況報告書!R"&amp;B166+2&amp;"C"&amp;2+WEEKDAY(A166,1),FALSE)=0,"",INDIRECT("現場閉所取得計画表・実施状況報告書!R"&amp;B166+2&amp;"C"&amp;2+WEEKDAY(A166,1),FALSE)))</f>
        <v/>
      </c>
      <c r="E166" t="str">
        <f t="shared" si="28"/>
        <v/>
      </c>
      <c r="F166" t="str">
        <f t="shared" ca="1" si="23"/>
        <v/>
      </c>
      <c r="G166" t="str">
        <f t="shared" si="32"/>
        <v/>
      </c>
      <c r="H166" t="str">
        <f>IF(A166="","",IF(COUNTIF($G$2:G165,G166)&gt;0,"",MAX($H$2:H165)+1))</f>
        <v/>
      </c>
      <c r="I166" t="str">
        <f>IF(H166="","",IF(COUNTIF($P$1:P165,P166)&gt;0,B166+3,B166))</f>
        <v/>
      </c>
      <c r="J166" t="str">
        <f t="shared" si="33"/>
        <v/>
      </c>
      <c r="K166" t="str">
        <f t="shared" si="29"/>
        <v/>
      </c>
      <c r="L166" t="str">
        <f t="shared" si="24"/>
        <v/>
      </c>
      <c r="M166" t="str">
        <f t="shared" si="25"/>
        <v/>
      </c>
      <c r="N166" t="str">
        <f t="shared" si="30"/>
        <v/>
      </c>
      <c r="O166" t="str">
        <f t="shared" si="26"/>
        <v/>
      </c>
      <c r="P166" t="str">
        <f t="shared" si="31"/>
        <v/>
      </c>
    </row>
    <row r="167" spans="1:16">
      <c r="A167" s="28" t="str">
        <f>IF(A166="","",IF(A166+1&gt;現場閉所取得計画表・実施状況報告書!$J$7,"",A166+1))</f>
        <v/>
      </c>
      <c r="B167" t="str">
        <f t="shared" ca="1" si="27"/>
        <v/>
      </c>
      <c r="C167" t="str" cm="1">
        <f t="array" aca="1" ref="C167" ca="1">IF(A167="","",IF(INDIRECT("現場閉所取得計画表・実施状況報告書!R"&amp;B167+1&amp;"C"&amp;2+WEEKDAY(A167,1),FALSE)=0,"",INDIRECT("現場閉所取得計画表・実施状況報告書!R"&amp;B167+1&amp;"C"&amp;2+WEEKDAY(A167,1),FALSE)))</f>
        <v/>
      </c>
      <c r="D167" t="str" cm="1">
        <f t="array" aca="1" ref="D167" ca="1">IF(A167="","",IF(INDIRECT("現場閉所取得計画表・実施状況報告書!R"&amp;B167+2&amp;"C"&amp;2+WEEKDAY(A167,1),FALSE)=0,"",INDIRECT("現場閉所取得計画表・実施状況報告書!R"&amp;B167+2&amp;"C"&amp;2+WEEKDAY(A167,1),FALSE)))</f>
        <v/>
      </c>
      <c r="E167" t="str">
        <f t="shared" si="28"/>
        <v/>
      </c>
      <c r="F167" t="str">
        <f t="shared" ca="1" si="23"/>
        <v/>
      </c>
      <c r="G167" t="str">
        <f t="shared" si="32"/>
        <v/>
      </c>
      <c r="H167" t="str">
        <f>IF(A167="","",IF(COUNTIF($G$2:G166,G167)&gt;0,"",MAX($H$2:H166)+1))</f>
        <v/>
      </c>
      <c r="I167" t="str">
        <f>IF(H167="","",IF(COUNTIF($P$1:P166,P167)&gt;0,B167+3,B167))</f>
        <v/>
      </c>
      <c r="J167" t="str">
        <f t="shared" si="33"/>
        <v/>
      </c>
      <c r="K167" t="str">
        <f t="shared" si="29"/>
        <v/>
      </c>
      <c r="L167" t="str">
        <f t="shared" si="24"/>
        <v/>
      </c>
      <c r="M167" t="str">
        <f t="shared" si="25"/>
        <v/>
      </c>
      <c r="N167" t="str">
        <f t="shared" si="30"/>
        <v/>
      </c>
      <c r="O167" t="str">
        <f t="shared" si="26"/>
        <v/>
      </c>
      <c r="P167" t="str">
        <f t="shared" si="31"/>
        <v/>
      </c>
    </row>
    <row r="168" spans="1:16">
      <c r="A168" s="28" t="str">
        <f>IF(A167="","",IF(A167+1&gt;現場閉所取得計画表・実施状況報告書!$J$7,"",A167+1))</f>
        <v/>
      </c>
      <c r="B168" t="str">
        <f t="shared" ca="1" si="27"/>
        <v/>
      </c>
      <c r="C168" t="str" cm="1">
        <f t="array" aca="1" ref="C168" ca="1">IF(A168="","",IF(INDIRECT("現場閉所取得計画表・実施状況報告書!R"&amp;B168+1&amp;"C"&amp;2+WEEKDAY(A168,1),FALSE)=0,"",INDIRECT("現場閉所取得計画表・実施状況報告書!R"&amp;B168+1&amp;"C"&amp;2+WEEKDAY(A168,1),FALSE)))</f>
        <v/>
      </c>
      <c r="D168" t="str" cm="1">
        <f t="array" aca="1" ref="D168" ca="1">IF(A168="","",IF(INDIRECT("現場閉所取得計画表・実施状況報告書!R"&amp;B168+2&amp;"C"&amp;2+WEEKDAY(A168,1),FALSE)=0,"",INDIRECT("現場閉所取得計画表・実施状況報告書!R"&amp;B168+2&amp;"C"&amp;2+WEEKDAY(A168,1),FALSE)))</f>
        <v/>
      </c>
      <c r="E168" t="str">
        <f t="shared" si="28"/>
        <v/>
      </c>
      <c r="F168" t="str">
        <f t="shared" ca="1" si="23"/>
        <v/>
      </c>
      <c r="G168" t="str">
        <f t="shared" si="32"/>
        <v/>
      </c>
      <c r="H168" t="str">
        <f>IF(A168="","",IF(COUNTIF($G$2:G167,G168)&gt;0,"",MAX($H$2:H167)+1))</f>
        <v/>
      </c>
      <c r="I168" t="str">
        <f>IF(H168="","",IF(COUNTIF($P$1:P167,P168)&gt;0,B168+3,B168))</f>
        <v/>
      </c>
      <c r="J168" t="str">
        <f t="shared" si="33"/>
        <v/>
      </c>
      <c r="K168" t="str">
        <f t="shared" si="29"/>
        <v/>
      </c>
      <c r="L168" t="str">
        <f t="shared" si="24"/>
        <v/>
      </c>
      <c r="M168" t="str">
        <f t="shared" si="25"/>
        <v/>
      </c>
      <c r="N168" t="str">
        <f t="shared" si="30"/>
        <v/>
      </c>
      <c r="O168" t="str">
        <f t="shared" si="26"/>
        <v/>
      </c>
      <c r="P168" t="str">
        <f t="shared" si="31"/>
        <v/>
      </c>
    </row>
    <row r="169" spans="1:16">
      <c r="A169" s="28" t="str">
        <f>IF(A168="","",IF(A168+1&gt;現場閉所取得計画表・実施状況報告書!$J$7,"",A168+1))</f>
        <v/>
      </c>
      <c r="B169" t="str">
        <f t="shared" ca="1" si="27"/>
        <v/>
      </c>
      <c r="C169" t="str" cm="1">
        <f t="array" aca="1" ref="C169" ca="1">IF(A169="","",IF(INDIRECT("現場閉所取得計画表・実施状況報告書!R"&amp;B169+1&amp;"C"&amp;2+WEEKDAY(A169,1),FALSE)=0,"",INDIRECT("現場閉所取得計画表・実施状況報告書!R"&amp;B169+1&amp;"C"&amp;2+WEEKDAY(A169,1),FALSE)))</f>
        <v/>
      </c>
      <c r="D169" t="str" cm="1">
        <f t="array" aca="1" ref="D169" ca="1">IF(A169="","",IF(INDIRECT("現場閉所取得計画表・実施状況報告書!R"&amp;B169+2&amp;"C"&amp;2+WEEKDAY(A169,1),FALSE)=0,"",INDIRECT("現場閉所取得計画表・実施状況報告書!R"&amp;B169+2&amp;"C"&amp;2+WEEKDAY(A169,1),FALSE)))</f>
        <v/>
      </c>
      <c r="E169" t="str">
        <f t="shared" si="28"/>
        <v/>
      </c>
      <c r="F169" t="str">
        <f t="shared" ca="1" si="23"/>
        <v/>
      </c>
      <c r="G169" t="str">
        <f t="shared" si="32"/>
        <v/>
      </c>
      <c r="H169" t="str">
        <f>IF(A169="","",IF(COUNTIF($G$2:G168,G169)&gt;0,"",MAX($H$2:H168)+1))</f>
        <v/>
      </c>
      <c r="I169" t="str">
        <f>IF(H169="","",IF(COUNTIF($P$1:P168,P169)&gt;0,B169+3,B169))</f>
        <v/>
      </c>
      <c r="J169" t="str">
        <f t="shared" si="33"/>
        <v/>
      </c>
      <c r="K169" t="str">
        <f t="shared" si="29"/>
        <v/>
      </c>
      <c r="L169" t="str">
        <f t="shared" si="24"/>
        <v/>
      </c>
      <c r="M169" t="str">
        <f t="shared" si="25"/>
        <v/>
      </c>
      <c r="N169" t="str">
        <f t="shared" si="30"/>
        <v/>
      </c>
      <c r="O169" t="str">
        <f t="shared" si="26"/>
        <v/>
      </c>
      <c r="P169" t="str">
        <f t="shared" si="31"/>
        <v/>
      </c>
    </row>
    <row r="170" spans="1:16">
      <c r="A170" s="28" t="str">
        <f>IF(A169="","",IF(A169+1&gt;現場閉所取得計画表・実施状況報告書!$J$7,"",A169+1))</f>
        <v/>
      </c>
      <c r="B170" t="str">
        <f t="shared" ca="1" si="27"/>
        <v/>
      </c>
      <c r="C170" t="str" cm="1">
        <f t="array" aca="1" ref="C170" ca="1">IF(A170="","",IF(INDIRECT("現場閉所取得計画表・実施状況報告書!R"&amp;B170+1&amp;"C"&amp;2+WEEKDAY(A170,1),FALSE)=0,"",INDIRECT("現場閉所取得計画表・実施状況報告書!R"&amp;B170+1&amp;"C"&amp;2+WEEKDAY(A170,1),FALSE)))</f>
        <v/>
      </c>
      <c r="D170" t="str" cm="1">
        <f t="array" aca="1" ref="D170" ca="1">IF(A170="","",IF(INDIRECT("現場閉所取得計画表・実施状況報告書!R"&amp;B170+2&amp;"C"&amp;2+WEEKDAY(A170,1),FALSE)=0,"",INDIRECT("現場閉所取得計画表・実施状況報告書!R"&amp;B170+2&amp;"C"&amp;2+WEEKDAY(A170,1),FALSE)))</f>
        <v/>
      </c>
      <c r="E170" t="str">
        <f t="shared" si="28"/>
        <v/>
      </c>
      <c r="F170" t="str">
        <f t="shared" ca="1" si="23"/>
        <v/>
      </c>
      <c r="G170" t="str">
        <f t="shared" si="32"/>
        <v/>
      </c>
      <c r="H170" t="str">
        <f>IF(A170="","",IF(COUNTIF($G$2:G169,G170)&gt;0,"",MAX($H$2:H169)+1))</f>
        <v/>
      </c>
      <c r="I170" t="str">
        <f>IF(H170="","",IF(COUNTIF($P$1:P169,P170)&gt;0,B170+3,B170))</f>
        <v/>
      </c>
      <c r="J170" t="str">
        <f t="shared" si="33"/>
        <v/>
      </c>
      <c r="K170" t="str">
        <f t="shared" si="29"/>
        <v/>
      </c>
      <c r="L170" t="str">
        <f t="shared" si="24"/>
        <v/>
      </c>
      <c r="M170" t="str">
        <f t="shared" si="25"/>
        <v/>
      </c>
      <c r="N170" t="str">
        <f t="shared" si="30"/>
        <v/>
      </c>
      <c r="O170" t="str">
        <f t="shared" si="26"/>
        <v/>
      </c>
      <c r="P170" t="str">
        <f t="shared" si="31"/>
        <v/>
      </c>
    </row>
    <row r="171" spans="1:16">
      <c r="A171" s="28" t="str">
        <f>IF(A170="","",IF(A170+1&gt;現場閉所取得計画表・実施状況報告書!$J$7,"",A170+1))</f>
        <v/>
      </c>
      <c r="B171" t="str">
        <f t="shared" ca="1" si="27"/>
        <v/>
      </c>
      <c r="C171" t="str" cm="1">
        <f t="array" aca="1" ref="C171" ca="1">IF(A171="","",IF(INDIRECT("現場閉所取得計画表・実施状況報告書!R"&amp;B171+1&amp;"C"&amp;2+WEEKDAY(A171,1),FALSE)=0,"",INDIRECT("現場閉所取得計画表・実施状況報告書!R"&amp;B171+1&amp;"C"&amp;2+WEEKDAY(A171,1),FALSE)))</f>
        <v/>
      </c>
      <c r="D171" t="str" cm="1">
        <f t="array" aca="1" ref="D171" ca="1">IF(A171="","",IF(INDIRECT("現場閉所取得計画表・実施状況報告書!R"&amp;B171+2&amp;"C"&amp;2+WEEKDAY(A171,1),FALSE)=0,"",INDIRECT("現場閉所取得計画表・実施状況報告書!R"&amp;B171+2&amp;"C"&amp;2+WEEKDAY(A171,1),FALSE)))</f>
        <v/>
      </c>
      <c r="E171" t="str">
        <f t="shared" si="28"/>
        <v/>
      </c>
      <c r="F171" t="str">
        <f t="shared" ca="1" si="23"/>
        <v/>
      </c>
      <c r="G171" t="str">
        <f t="shared" si="32"/>
        <v/>
      </c>
      <c r="H171" t="str">
        <f>IF(A171="","",IF(COUNTIF($G$2:G170,G171)&gt;0,"",MAX($H$2:H170)+1))</f>
        <v/>
      </c>
      <c r="I171" t="str">
        <f>IF(H171="","",IF(COUNTIF($P$1:P170,P171)&gt;0,B171+3,B171))</f>
        <v/>
      </c>
      <c r="J171" t="str">
        <f t="shared" si="33"/>
        <v/>
      </c>
      <c r="K171" t="str">
        <f t="shared" si="29"/>
        <v/>
      </c>
      <c r="L171" t="str">
        <f t="shared" si="24"/>
        <v/>
      </c>
      <c r="M171" t="str">
        <f t="shared" si="25"/>
        <v/>
      </c>
      <c r="N171" t="str">
        <f t="shared" si="30"/>
        <v/>
      </c>
      <c r="O171" t="str">
        <f t="shared" si="26"/>
        <v/>
      </c>
      <c r="P171" t="str">
        <f t="shared" si="31"/>
        <v/>
      </c>
    </row>
    <row r="172" spans="1:16">
      <c r="A172" s="28" t="str">
        <f>IF(A171="","",IF(A171+1&gt;現場閉所取得計画表・実施状況報告書!$J$7,"",A171+1))</f>
        <v/>
      </c>
      <c r="B172" t="str">
        <f t="shared" ca="1" si="27"/>
        <v/>
      </c>
      <c r="C172" t="str" cm="1">
        <f t="array" aca="1" ref="C172" ca="1">IF(A172="","",IF(INDIRECT("現場閉所取得計画表・実施状況報告書!R"&amp;B172+1&amp;"C"&amp;2+WEEKDAY(A172,1),FALSE)=0,"",INDIRECT("現場閉所取得計画表・実施状況報告書!R"&amp;B172+1&amp;"C"&amp;2+WEEKDAY(A172,1),FALSE)))</f>
        <v/>
      </c>
      <c r="D172" t="str" cm="1">
        <f t="array" aca="1" ref="D172" ca="1">IF(A172="","",IF(INDIRECT("現場閉所取得計画表・実施状況報告書!R"&amp;B172+2&amp;"C"&amp;2+WEEKDAY(A172,1),FALSE)=0,"",INDIRECT("現場閉所取得計画表・実施状況報告書!R"&amp;B172+2&amp;"C"&amp;2+WEEKDAY(A172,1),FALSE)))</f>
        <v/>
      </c>
      <c r="E172" t="str">
        <f t="shared" si="28"/>
        <v/>
      </c>
      <c r="F172" t="str">
        <f t="shared" ca="1" si="23"/>
        <v/>
      </c>
      <c r="G172" t="str">
        <f t="shared" si="32"/>
        <v/>
      </c>
      <c r="H172" t="str">
        <f>IF(A172="","",IF(COUNTIF($G$2:G171,G172)&gt;0,"",MAX($H$2:H171)+1))</f>
        <v/>
      </c>
      <c r="I172" t="str">
        <f>IF(H172="","",IF(COUNTIF($P$1:P171,P172)&gt;0,B172+3,B172))</f>
        <v/>
      </c>
      <c r="J172" t="str">
        <f t="shared" si="33"/>
        <v/>
      </c>
      <c r="K172" t="str">
        <f t="shared" si="29"/>
        <v/>
      </c>
      <c r="L172" t="str">
        <f t="shared" si="24"/>
        <v/>
      </c>
      <c r="M172" t="str">
        <f t="shared" si="25"/>
        <v/>
      </c>
      <c r="N172" t="str">
        <f t="shared" si="30"/>
        <v/>
      </c>
      <c r="O172" t="str">
        <f t="shared" si="26"/>
        <v/>
      </c>
      <c r="P172" t="str">
        <f t="shared" si="31"/>
        <v/>
      </c>
    </row>
    <row r="173" spans="1:16">
      <c r="A173" s="28" t="str">
        <f>IF(A172="","",IF(A172+1&gt;現場閉所取得計画表・実施状況報告書!$J$7,"",A172+1))</f>
        <v/>
      </c>
      <c r="B173" t="str">
        <f t="shared" ca="1" si="27"/>
        <v/>
      </c>
      <c r="C173" t="str" cm="1">
        <f t="array" aca="1" ref="C173" ca="1">IF(A173="","",IF(INDIRECT("現場閉所取得計画表・実施状況報告書!R"&amp;B173+1&amp;"C"&amp;2+WEEKDAY(A173,1),FALSE)=0,"",INDIRECT("現場閉所取得計画表・実施状況報告書!R"&amp;B173+1&amp;"C"&amp;2+WEEKDAY(A173,1),FALSE)))</f>
        <v/>
      </c>
      <c r="D173" t="str" cm="1">
        <f t="array" aca="1" ref="D173" ca="1">IF(A173="","",IF(INDIRECT("現場閉所取得計画表・実施状況報告書!R"&amp;B173+2&amp;"C"&amp;2+WEEKDAY(A173,1),FALSE)=0,"",INDIRECT("現場閉所取得計画表・実施状況報告書!R"&amp;B173+2&amp;"C"&amp;2+WEEKDAY(A173,1),FALSE)))</f>
        <v/>
      </c>
      <c r="E173" t="str">
        <f t="shared" si="28"/>
        <v/>
      </c>
      <c r="F173" t="str">
        <f t="shared" ca="1" si="23"/>
        <v/>
      </c>
      <c r="G173" t="str">
        <f t="shared" si="32"/>
        <v/>
      </c>
      <c r="H173" t="str">
        <f>IF(A173="","",IF(COUNTIF($G$2:G172,G173)&gt;0,"",MAX($H$2:H172)+1))</f>
        <v/>
      </c>
      <c r="I173" t="str">
        <f>IF(H173="","",IF(COUNTIF($P$1:P172,P173)&gt;0,B173+3,B173))</f>
        <v/>
      </c>
      <c r="J173" t="str">
        <f t="shared" si="33"/>
        <v/>
      </c>
      <c r="K173" t="str">
        <f t="shared" si="29"/>
        <v/>
      </c>
      <c r="L173" t="str">
        <f t="shared" si="24"/>
        <v/>
      </c>
      <c r="M173" t="str">
        <f t="shared" si="25"/>
        <v/>
      </c>
      <c r="N173" t="str">
        <f t="shared" si="30"/>
        <v/>
      </c>
      <c r="O173" t="str">
        <f t="shared" si="26"/>
        <v/>
      </c>
      <c r="P173" t="str">
        <f t="shared" si="31"/>
        <v/>
      </c>
    </row>
    <row r="174" spans="1:16">
      <c r="A174" s="28" t="str">
        <f>IF(A173="","",IF(A173+1&gt;現場閉所取得計画表・実施状況報告書!$J$7,"",A173+1))</f>
        <v/>
      </c>
      <c r="B174" t="str">
        <f t="shared" ca="1" si="27"/>
        <v/>
      </c>
      <c r="C174" t="str" cm="1">
        <f t="array" aca="1" ref="C174" ca="1">IF(A174="","",IF(INDIRECT("現場閉所取得計画表・実施状況報告書!R"&amp;B174+1&amp;"C"&amp;2+WEEKDAY(A174,1),FALSE)=0,"",INDIRECT("現場閉所取得計画表・実施状況報告書!R"&amp;B174+1&amp;"C"&amp;2+WEEKDAY(A174,1),FALSE)))</f>
        <v/>
      </c>
      <c r="D174" t="str" cm="1">
        <f t="array" aca="1" ref="D174" ca="1">IF(A174="","",IF(INDIRECT("現場閉所取得計画表・実施状況報告書!R"&amp;B174+2&amp;"C"&amp;2+WEEKDAY(A174,1),FALSE)=0,"",INDIRECT("現場閉所取得計画表・実施状況報告書!R"&amp;B174+2&amp;"C"&amp;2+WEEKDAY(A174,1),FALSE)))</f>
        <v/>
      </c>
      <c r="E174" t="str">
        <f t="shared" si="28"/>
        <v/>
      </c>
      <c r="F174" t="str">
        <f t="shared" ca="1" si="23"/>
        <v/>
      </c>
      <c r="G174" t="str">
        <f t="shared" si="32"/>
        <v/>
      </c>
      <c r="H174" t="str">
        <f>IF(A174="","",IF(COUNTIF($G$2:G173,G174)&gt;0,"",MAX($H$2:H173)+1))</f>
        <v/>
      </c>
      <c r="I174" t="str">
        <f>IF(H174="","",IF(COUNTIF($P$1:P173,P174)&gt;0,B174+3,B174))</f>
        <v/>
      </c>
      <c r="J174" t="str">
        <f t="shared" si="33"/>
        <v/>
      </c>
      <c r="K174" t="str">
        <f t="shared" si="29"/>
        <v/>
      </c>
      <c r="L174" t="str">
        <f t="shared" si="24"/>
        <v/>
      </c>
      <c r="M174" t="str">
        <f t="shared" si="25"/>
        <v/>
      </c>
      <c r="N174" t="str">
        <f t="shared" si="30"/>
        <v/>
      </c>
      <c r="O174" t="str">
        <f t="shared" si="26"/>
        <v/>
      </c>
      <c r="P174" t="str">
        <f t="shared" si="31"/>
        <v/>
      </c>
    </row>
    <row r="175" spans="1:16">
      <c r="A175" s="28" t="str">
        <f>IF(A174="","",IF(A174+1&gt;現場閉所取得計画表・実施状況報告書!$J$7,"",A174+1))</f>
        <v/>
      </c>
      <c r="B175" t="str">
        <f t="shared" ca="1" si="27"/>
        <v/>
      </c>
      <c r="C175" t="str" cm="1">
        <f t="array" aca="1" ref="C175" ca="1">IF(A175="","",IF(INDIRECT("現場閉所取得計画表・実施状況報告書!R"&amp;B175+1&amp;"C"&amp;2+WEEKDAY(A175,1),FALSE)=0,"",INDIRECT("現場閉所取得計画表・実施状況報告書!R"&amp;B175+1&amp;"C"&amp;2+WEEKDAY(A175,1),FALSE)))</f>
        <v/>
      </c>
      <c r="D175" t="str" cm="1">
        <f t="array" aca="1" ref="D175" ca="1">IF(A175="","",IF(INDIRECT("現場閉所取得計画表・実施状況報告書!R"&amp;B175+2&amp;"C"&amp;2+WEEKDAY(A175,1),FALSE)=0,"",INDIRECT("現場閉所取得計画表・実施状況報告書!R"&amp;B175+2&amp;"C"&amp;2+WEEKDAY(A175,1),FALSE)))</f>
        <v/>
      </c>
      <c r="E175" t="str">
        <f t="shared" si="28"/>
        <v/>
      </c>
      <c r="F175" t="str">
        <f t="shared" ca="1" si="23"/>
        <v/>
      </c>
      <c r="G175" t="str">
        <f t="shared" si="32"/>
        <v/>
      </c>
      <c r="H175" t="str">
        <f>IF(A175="","",IF(COUNTIF($G$2:G174,G175)&gt;0,"",MAX($H$2:H174)+1))</f>
        <v/>
      </c>
      <c r="I175" t="str">
        <f>IF(H175="","",IF(COUNTIF($P$1:P174,P175)&gt;0,B175+3,B175))</f>
        <v/>
      </c>
      <c r="J175" t="str">
        <f t="shared" si="33"/>
        <v/>
      </c>
      <c r="K175" t="str">
        <f t="shared" si="29"/>
        <v/>
      </c>
      <c r="L175" t="str">
        <f t="shared" si="24"/>
        <v/>
      </c>
      <c r="M175" t="str">
        <f t="shared" si="25"/>
        <v/>
      </c>
      <c r="N175" t="str">
        <f t="shared" si="30"/>
        <v/>
      </c>
      <c r="O175" t="str">
        <f t="shared" si="26"/>
        <v/>
      </c>
      <c r="P175" t="str">
        <f t="shared" si="31"/>
        <v/>
      </c>
    </row>
    <row r="176" spans="1:16">
      <c r="A176" s="28" t="str">
        <f>IF(A175="","",IF(A175+1&gt;現場閉所取得計画表・実施状況報告書!$J$7,"",A175+1))</f>
        <v/>
      </c>
      <c r="B176" t="str">
        <f t="shared" ca="1" si="27"/>
        <v/>
      </c>
      <c r="C176" t="str" cm="1">
        <f t="array" aca="1" ref="C176" ca="1">IF(A176="","",IF(INDIRECT("現場閉所取得計画表・実施状況報告書!R"&amp;B176+1&amp;"C"&amp;2+WEEKDAY(A176,1),FALSE)=0,"",INDIRECT("現場閉所取得計画表・実施状況報告書!R"&amp;B176+1&amp;"C"&amp;2+WEEKDAY(A176,1),FALSE)))</f>
        <v/>
      </c>
      <c r="D176" t="str" cm="1">
        <f t="array" aca="1" ref="D176" ca="1">IF(A176="","",IF(INDIRECT("現場閉所取得計画表・実施状況報告書!R"&amp;B176+2&amp;"C"&amp;2+WEEKDAY(A176,1),FALSE)=0,"",INDIRECT("現場閉所取得計画表・実施状況報告書!R"&amp;B176+2&amp;"C"&amp;2+WEEKDAY(A176,1),FALSE)))</f>
        <v/>
      </c>
      <c r="E176" t="str">
        <f t="shared" si="28"/>
        <v/>
      </c>
      <c r="F176" t="str">
        <f t="shared" ca="1" si="23"/>
        <v/>
      </c>
      <c r="G176" t="str">
        <f t="shared" si="32"/>
        <v/>
      </c>
      <c r="H176" t="str">
        <f>IF(A176="","",IF(COUNTIF($G$2:G175,G176)&gt;0,"",MAX($H$2:H175)+1))</f>
        <v/>
      </c>
      <c r="I176" t="str">
        <f>IF(H176="","",IF(COUNTIF($P$1:P175,P176)&gt;0,B176+3,B176))</f>
        <v/>
      </c>
      <c r="J176" t="str">
        <f t="shared" si="33"/>
        <v/>
      </c>
      <c r="K176" t="str">
        <f t="shared" si="29"/>
        <v/>
      </c>
      <c r="L176" t="str">
        <f t="shared" si="24"/>
        <v/>
      </c>
      <c r="M176" t="str">
        <f t="shared" si="25"/>
        <v/>
      </c>
      <c r="N176" t="str">
        <f t="shared" si="30"/>
        <v/>
      </c>
      <c r="O176" t="str">
        <f t="shared" si="26"/>
        <v/>
      </c>
      <c r="P176" t="str">
        <f t="shared" si="31"/>
        <v/>
      </c>
    </row>
    <row r="177" spans="1:16">
      <c r="A177" s="28" t="str">
        <f>IF(A176="","",IF(A176+1&gt;現場閉所取得計画表・実施状況報告書!$J$7,"",A176+1))</f>
        <v/>
      </c>
      <c r="B177" t="str">
        <f t="shared" ca="1" si="27"/>
        <v/>
      </c>
      <c r="C177" t="str" cm="1">
        <f t="array" aca="1" ref="C177" ca="1">IF(A177="","",IF(INDIRECT("現場閉所取得計画表・実施状況報告書!R"&amp;B177+1&amp;"C"&amp;2+WEEKDAY(A177,1),FALSE)=0,"",INDIRECT("現場閉所取得計画表・実施状況報告書!R"&amp;B177+1&amp;"C"&amp;2+WEEKDAY(A177,1),FALSE)))</f>
        <v/>
      </c>
      <c r="D177" t="str" cm="1">
        <f t="array" aca="1" ref="D177" ca="1">IF(A177="","",IF(INDIRECT("現場閉所取得計画表・実施状況報告書!R"&amp;B177+2&amp;"C"&amp;2+WEEKDAY(A177,1),FALSE)=0,"",INDIRECT("現場閉所取得計画表・実施状況報告書!R"&amp;B177+2&amp;"C"&amp;2+WEEKDAY(A177,1),FALSE)))</f>
        <v/>
      </c>
      <c r="E177" t="str">
        <f t="shared" si="28"/>
        <v/>
      </c>
      <c r="F177" t="str">
        <f t="shared" ca="1" si="23"/>
        <v/>
      </c>
      <c r="G177" t="str">
        <f t="shared" si="32"/>
        <v/>
      </c>
      <c r="H177" t="str">
        <f>IF(A177="","",IF(COUNTIF($G$2:G176,G177)&gt;0,"",MAX($H$2:H176)+1))</f>
        <v/>
      </c>
      <c r="I177" t="str">
        <f>IF(H177="","",IF(COUNTIF($P$1:P176,P177)&gt;0,B177+3,B177))</f>
        <v/>
      </c>
      <c r="J177" t="str">
        <f t="shared" si="33"/>
        <v/>
      </c>
      <c r="K177" t="str">
        <f t="shared" si="29"/>
        <v/>
      </c>
      <c r="L177" t="str">
        <f t="shared" si="24"/>
        <v/>
      </c>
      <c r="M177" t="str">
        <f t="shared" si="25"/>
        <v/>
      </c>
      <c r="N177" t="str">
        <f t="shared" si="30"/>
        <v/>
      </c>
      <c r="O177" t="str">
        <f t="shared" si="26"/>
        <v/>
      </c>
      <c r="P177" t="str">
        <f t="shared" si="31"/>
        <v/>
      </c>
    </row>
    <row r="178" spans="1:16">
      <c r="A178" s="28" t="str">
        <f>IF(A177="","",IF(A177+1&gt;現場閉所取得計画表・実施状況報告書!$J$7,"",A177+1))</f>
        <v/>
      </c>
      <c r="B178" t="str">
        <f t="shared" ca="1" si="27"/>
        <v/>
      </c>
      <c r="C178" t="str" cm="1">
        <f t="array" aca="1" ref="C178" ca="1">IF(A178="","",IF(INDIRECT("現場閉所取得計画表・実施状況報告書!R"&amp;B178+1&amp;"C"&amp;2+WEEKDAY(A178,1),FALSE)=0,"",INDIRECT("現場閉所取得計画表・実施状況報告書!R"&amp;B178+1&amp;"C"&amp;2+WEEKDAY(A178,1),FALSE)))</f>
        <v/>
      </c>
      <c r="D178" t="str" cm="1">
        <f t="array" aca="1" ref="D178" ca="1">IF(A178="","",IF(INDIRECT("現場閉所取得計画表・実施状況報告書!R"&amp;B178+2&amp;"C"&amp;2+WEEKDAY(A178,1),FALSE)=0,"",INDIRECT("現場閉所取得計画表・実施状況報告書!R"&amp;B178+2&amp;"C"&amp;2+WEEKDAY(A178,1),FALSE)))</f>
        <v/>
      </c>
      <c r="E178" t="str">
        <f t="shared" si="28"/>
        <v/>
      </c>
      <c r="F178" t="str">
        <f t="shared" ca="1" si="23"/>
        <v/>
      </c>
      <c r="G178" t="str">
        <f t="shared" si="32"/>
        <v/>
      </c>
      <c r="H178" t="str">
        <f>IF(A178="","",IF(COUNTIF($G$2:G177,G178)&gt;0,"",MAX($H$2:H177)+1))</f>
        <v/>
      </c>
      <c r="I178" t="str">
        <f>IF(H178="","",IF(COUNTIF($P$1:P177,P178)&gt;0,B178+3,B178))</f>
        <v/>
      </c>
      <c r="J178" t="str">
        <f t="shared" si="33"/>
        <v/>
      </c>
      <c r="K178" t="str">
        <f t="shared" si="29"/>
        <v/>
      </c>
      <c r="L178" t="str">
        <f t="shared" si="24"/>
        <v/>
      </c>
      <c r="M178" t="str">
        <f t="shared" si="25"/>
        <v/>
      </c>
      <c r="N178" t="str">
        <f t="shared" si="30"/>
        <v/>
      </c>
      <c r="O178" t="str">
        <f t="shared" si="26"/>
        <v/>
      </c>
      <c r="P178" t="str">
        <f t="shared" si="31"/>
        <v/>
      </c>
    </row>
    <row r="179" spans="1:16">
      <c r="A179" s="28" t="str">
        <f>IF(A178="","",IF(A178+1&gt;現場閉所取得計画表・実施状況報告書!$J$7,"",A178+1))</f>
        <v/>
      </c>
      <c r="B179" t="str">
        <f t="shared" ca="1" si="27"/>
        <v/>
      </c>
      <c r="C179" t="str" cm="1">
        <f t="array" aca="1" ref="C179" ca="1">IF(A179="","",IF(INDIRECT("現場閉所取得計画表・実施状況報告書!R"&amp;B179+1&amp;"C"&amp;2+WEEKDAY(A179,1),FALSE)=0,"",INDIRECT("現場閉所取得計画表・実施状況報告書!R"&amp;B179+1&amp;"C"&amp;2+WEEKDAY(A179,1),FALSE)))</f>
        <v/>
      </c>
      <c r="D179" t="str" cm="1">
        <f t="array" aca="1" ref="D179" ca="1">IF(A179="","",IF(INDIRECT("現場閉所取得計画表・実施状況報告書!R"&amp;B179+2&amp;"C"&amp;2+WEEKDAY(A179,1),FALSE)=0,"",INDIRECT("現場閉所取得計画表・実施状況報告書!R"&amp;B179+2&amp;"C"&amp;2+WEEKDAY(A179,1),FALSE)))</f>
        <v/>
      </c>
      <c r="E179" t="str">
        <f t="shared" si="28"/>
        <v/>
      </c>
      <c r="F179" t="str">
        <f t="shared" ca="1" si="23"/>
        <v/>
      </c>
      <c r="G179" t="str">
        <f t="shared" si="32"/>
        <v/>
      </c>
      <c r="H179" t="str">
        <f>IF(A179="","",IF(COUNTIF($G$2:G178,G179)&gt;0,"",MAX($H$2:H178)+1))</f>
        <v/>
      </c>
      <c r="I179" t="str">
        <f>IF(H179="","",IF(COUNTIF($P$1:P178,P179)&gt;0,B179+3,B179))</f>
        <v/>
      </c>
      <c r="J179" t="str">
        <f t="shared" si="33"/>
        <v/>
      </c>
      <c r="K179" t="str">
        <f t="shared" si="29"/>
        <v/>
      </c>
      <c r="L179" t="str">
        <f t="shared" si="24"/>
        <v/>
      </c>
      <c r="M179" t="str">
        <f t="shared" si="25"/>
        <v/>
      </c>
      <c r="N179" t="str">
        <f t="shared" si="30"/>
        <v/>
      </c>
      <c r="O179" t="str">
        <f t="shared" si="26"/>
        <v/>
      </c>
      <c r="P179" t="str">
        <f t="shared" si="31"/>
        <v/>
      </c>
    </row>
    <row r="180" spans="1:16">
      <c r="A180" s="28" t="str">
        <f>IF(A179="","",IF(A179+1&gt;現場閉所取得計画表・実施状況報告書!$J$7,"",A179+1))</f>
        <v/>
      </c>
      <c r="B180" t="str">
        <f t="shared" ca="1" si="27"/>
        <v/>
      </c>
      <c r="C180" t="str" cm="1">
        <f t="array" aca="1" ref="C180" ca="1">IF(A180="","",IF(INDIRECT("現場閉所取得計画表・実施状況報告書!R"&amp;B180+1&amp;"C"&amp;2+WEEKDAY(A180,1),FALSE)=0,"",INDIRECT("現場閉所取得計画表・実施状況報告書!R"&amp;B180+1&amp;"C"&amp;2+WEEKDAY(A180,1),FALSE)))</f>
        <v/>
      </c>
      <c r="D180" t="str" cm="1">
        <f t="array" aca="1" ref="D180" ca="1">IF(A180="","",IF(INDIRECT("現場閉所取得計画表・実施状況報告書!R"&amp;B180+2&amp;"C"&amp;2+WEEKDAY(A180,1),FALSE)=0,"",INDIRECT("現場閉所取得計画表・実施状況報告書!R"&amp;B180+2&amp;"C"&amp;2+WEEKDAY(A180,1),FALSE)))</f>
        <v/>
      </c>
      <c r="E180" t="str">
        <f t="shared" si="28"/>
        <v/>
      </c>
      <c r="F180" t="str">
        <f t="shared" ca="1" si="23"/>
        <v/>
      </c>
      <c r="G180" t="str">
        <f t="shared" si="32"/>
        <v/>
      </c>
      <c r="H180" t="str">
        <f>IF(A180="","",IF(COUNTIF($G$2:G179,G180)&gt;0,"",MAX($H$2:H179)+1))</f>
        <v/>
      </c>
      <c r="I180" t="str">
        <f>IF(H180="","",IF(COUNTIF($P$1:P179,P180)&gt;0,B180+3,B180))</f>
        <v/>
      </c>
      <c r="J180" t="str">
        <f t="shared" si="33"/>
        <v/>
      </c>
      <c r="K180" t="str">
        <f t="shared" si="29"/>
        <v/>
      </c>
      <c r="L180" t="str">
        <f t="shared" si="24"/>
        <v/>
      </c>
      <c r="M180" t="str">
        <f t="shared" si="25"/>
        <v/>
      </c>
      <c r="N180" t="str">
        <f t="shared" si="30"/>
        <v/>
      </c>
      <c r="O180" t="str">
        <f t="shared" si="26"/>
        <v/>
      </c>
      <c r="P180" t="str">
        <f t="shared" si="31"/>
        <v/>
      </c>
    </row>
    <row r="181" spans="1:16">
      <c r="A181" s="28" t="str">
        <f>IF(A180="","",IF(A180+1&gt;現場閉所取得計画表・実施状況報告書!$J$7,"",A180+1))</f>
        <v/>
      </c>
      <c r="B181" t="str">
        <f t="shared" ca="1" si="27"/>
        <v/>
      </c>
      <c r="C181" t="str" cm="1">
        <f t="array" aca="1" ref="C181" ca="1">IF(A181="","",IF(INDIRECT("現場閉所取得計画表・実施状況報告書!R"&amp;B181+1&amp;"C"&amp;2+WEEKDAY(A181,1),FALSE)=0,"",INDIRECT("現場閉所取得計画表・実施状況報告書!R"&amp;B181+1&amp;"C"&amp;2+WEEKDAY(A181,1),FALSE)))</f>
        <v/>
      </c>
      <c r="D181" t="str" cm="1">
        <f t="array" aca="1" ref="D181" ca="1">IF(A181="","",IF(INDIRECT("現場閉所取得計画表・実施状況報告書!R"&amp;B181+2&amp;"C"&amp;2+WEEKDAY(A181,1),FALSE)=0,"",INDIRECT("現場閉所取得計画表・実施状況報告書!R"&amp;B181+2&amp;"C"&amp;2+WEEKDAY(A181,1),FALSE)))</f>
        <v/>
      </c>
      <c r="E181" t="str">
        <f t="shared" si="28"/>
        <v/>
      </c>
      <c r="F181" t="str">
        <f t="shared" ca="1" si="23"/>
        <v/>
      </c>
      <c r="G181" t="str">
        <f t="shared" si="32"/>
        <v/>
      </c>
      <c r="H181" t="str">
        <f>IF(A181="","",IF(COUNTIF($G$2:G180,G181)&gt;0,"",MAX($H$2:H180)+1))</f>
        <v/>
      </c>
      <c r="I181" t="str">
        <f>IF(H181="","",IF(COUNTIF($P$1:P180,P181)&gt;0,B181+3,B181))</f>
        <v/>
      </c>
      <c r="J181" t="str">
        <f t="shared" si="33"/>
        <v/>
      </c>
      <c r="K181" t="str">
        <f t="shared" si="29"/>
        <v/>
      </c>
      <c r="L181" t="str">
        <f t="shared" si="24"/>
        <v/>
      </c>
      <c r="M181" t="str">
        <f t="shared" si="25"/>
        <v/>
      </c>
      <c r="N181" t="str">
        <f t="shared" si="30"/>
        <v/>
      </c>
      <c r="O181" t="str">
        <f t="shared" si="26"/>
        <v/>
      </c>
      <c r="P181" t="str">
        <f t="shared" si="31"/>
        <v/>
      </c>
    </row>
    <row r="182" spans="1:16">
      <c r="A182" s="28" t="str">
        <f>IF(A181="","",IF(A181+1&gt;現場閉所取得計画表・実施状況報告書!$J$7,"",A181+1))</f>
        <v/>
      </c>
      <c r="B182" t="str">
        <f t="shared" ca="1" si="27"/>
        <v/>
      </c>
      <c r="C182" t="str" cm="1">
        <f t="array" aca="1" ref="C182" ca="1">IF(A182="","",IF(INDIRECT("現場閉所取得計画表・実施状況報告書!R"&amp;B182+1&amp;"C"&amp;2+WEEKDAY(A182,1),FALSE)=0,"",INDIRECT("現場閉所取得計画表・実施状況報告書!R"&amp;B182+1&amp;"C"&amp;2+WEEKDAY(A182,1),FALSE)))</f>
        <v/>
      </c>
      <c r="D182" t="str" cm="1">
        <f t="array" aca="1" ref="D182" ca="1">IF(A182="","",IF(INDIRECT("現場閉所取得計画表・実施状況報告書!R"&amp;B182+2&amp;"C"&amp;2+WEEKDAY(A182,1),FALSE)=0,"",INDIRECT("現場閉所取得計画表・実施状況報告書!R"&amp;B182+2&amp;"C"&amp;2+WEEKDAY(A182,1),FALSE)))</f>
        <v/>
      </c>
      <c r="E182" t="str">
        <f t="shared" si="28"/>
        <v/>
      </c>
      <c r="F182" t="str">
        <f t="shared" ca="1" si="23"/>
        <v/>
      </c>
      <c r="G182" t="str">
        <f t="shared" si="32"/>
        <v/>
      </c>
      <c r="H182" t="str">
        <f>IF(A182="","",IF(COUNTIF($G$2:G181,G182)&gt;0,"",MAX($H$2:H181)+1))</f>
        <v/>
      </c>
      <c r="I182" t="str">
        <f>IF(H182="","",IF(COUNTIF($P$1:P181,P182)&gt;0,B182+3,B182))</f>
        <v/>
      </c>
      <c r="J182" t="str">
        <f t="shared" si="33"/>
        <v/>
      </c>
      <c r="K182" t="str">
        <f t="shared" si="29"/>
        <v/>
      </c>
      <c r="L182" t="str">
        <f t="shared" si="24"/>
        <v/>
      </c>
      <c r="M182" t="str">
        <f t="shared" si="25"/>
        <v/>
      </c>
      <c r="N182" t="str">
        <f t="shared" si="30"/>
        <v/>
      </c>
      <c r="O182" t="str">
        <f t="shared" si="26"/>
        <v/>
      </c>
      <c r="P182" t="str">
        <f t="shared" si="31"/>
        <v/>
      </c>
    </row>
    <row r="183" spans="1:16">
      <c r="A183" s="28" t="str">
        <f>IF(A182="","",IF(A182+1&gt;現場閉所取得計画表・実施状況報告書!$J$7,"",A182+1))</f>
        <v/>
      </c>
      <c r="B183" t="str">
        <f t="shared" ca="1" si="27"/>
        <v/>
      </c>
      <c r="C183" t="str" cm="1">
        <f t="array" aca="1" ref="C183" ca="1">IF(A183="","",IF(INDIRECT("現場閉所取得計画表・実施状況報告書!R"&amp;B183+1&amp;"C"&amp;2+WEEKDAY(A183,1),FALSE)=0,"",INDIRECT("現場閉所取得計画表・実施状況報告書!R"&amp;B183+1&amp;"C"&amp;2+WEEKDAY(A183,1),FALSE)))</f>
        <v/>
      </c>
      <c r="D183" t="str" cm="1">
        <f t="array" aca="1" ref="D183" ca="1">IF(A183="","",IF(INDIRECT("現場閉所取得計画表・実施状況報告書!R"&amp;B183+2&amp;"C"&amp;2+WEEKDAY(A183,1),FALSE)=0,"",INDIRECT("現場閉所取得計画表・実施状況報告書!R"&amp;B183+2&amp;"C"&amp;2+WEEKDAY(A183,1),FALSE)))</f>
        <v/>
      </c>
      <c r="E183" t="str">
        <f t="shared" si="28"/>
        <v/>
      </c>
      <c r="F183" t="str">
        <f t="shared" ca="1" si="23"/>
        <v/>
      </c>
      <c r="G183" t="str">
        <f t="shared" si="32"/>
        <v/>
      </c>
      <c r="H183" t="str">
        <f>IF(A183="","",IF(COUNTIF($G$2:G182,G183)&gt;0,"",MAX($H$2:H182)+1))</f>
        <v/>
      </c>
      <c r="I183" t="str">
        <f>IF(H183="","",IF(COUNTIF($P$1:P182,P183)&gt;0,B183+3,B183))</f>
        <v/>
      </c>
      <c r="J183" t="str">
        <f t="shared" si="33"/>
        <v/>
      </c>
      <c r="K183" t="str">
        <f t="shared" si="29"/>
        <v/>
      </c>
      <c r="L183" t="str">
        <f t="shared" si="24"/>
        <v/>
      </c>
      <c r="M183" t="str">
        <f t="shared" si="25"/>
        <v/>
      </c>
      <c r="N183" t="str">
        <f t="shared" si="30"/>
        <v/>
      </c>
      <c r="O183" t="str">
        <f t="shared" si="26"/>
        <v/>
      </c>
      <c r="P183" t="str">
        <f t="shared" si="31"/>
        <v/>
      </c>
    </row>
    <row r="184" spans="1:16">
      <c r="A184" s="28" t="str">
        <f>IF(A183="","",IF(A183+1&gt;現場閉所取得計画表・実施状況報告書!$J$7,"",A183+1))</f>
        <v/>
      </c>
      <c r="B184" t="str">
        <f t="shared" ca="1" si="27"/>
        <v/>
      </c>
      <c r="C184" t="str" cm="1">
        <f t="array" aca="1" ref="C184" ca="1">IF(A184="","",IF(INDIRECT("現場閉所取得計画表・実施状況報告書!R"&amp;B184+1&amp;"C"&amp;2+WEEKDAY(A184,1),FALSE)=0,"",INDIRECT("現場閉所取得計画表・実施状況報告書!R"&amp;B184+1&amp;"C"&amp;2+WEEKDAY(A184,1),FALSE)))</f>
        <v/>
      </c>
      <c r="D184" t="str" cm="1">
        <f t="array" aca="1" ref="D184" ca="1">IF(A184="","",IF(INDIRECT("現場閉所取得計画表・実施状況報告書!R"&amp;B184+2&amp;"C"&amp;2+WEEKDAY(A184,1),FALSE)=0,"",INDIRECT("現場閉所取得計画表・実施状況報告書!R"&amp;B184+2&amp;"C"&amp;2+WEEKDAY(A184,1),FALSE)))</f>
        <v/>
      </c>
      <c r="E184" t="str">
        <f t="shared" si="28"/>
        <v/>
      </c>
      <c r="F184" t="str">
        <f t="shared" ca="1" si="23"/>
        <v/>
      </c>
      <c r="G184" t="str">
        <f t="shared" si="32"/>
        <v/>
      </c>
      <c r="H184" t="str">
        <f>IF(A184="","",IF(COUNTIF($G$2:G183,G184)&gt;0,"",MAX($H$2:H183)+1))</f>
        <v/>
      </c>
      <c r="I184" t="str">
        <f>IF(H184="","",IF(COUNTIF($P$1:P183,P184)&gt;0,B184+3,B184))</f>
        <v/>
      </c>
      <c r="J184" t="str">
        <f t="shared" si="33"/>
        <v/>
      </c>
      <c r="K184" t="str">
        <f t="shared" si="29"/>
        <v/>
      </c>
      <c r="L184" t="str">
        <f t="shared" si="24"/>
        <v/>
      </c>
      <c r="M184" t="str">
        <f t="shared" si="25"/>
        <v/>
      </c>
      <c r="N184" t="str">
        <f t="shared" si="30"/>
        <v/>
      </c>
      <c r="O184" t="str">
        <f t="shared" si="26"/>
        <v/>
      </c>
      <c r="P184" t="str">
        <f t="shared" si="31"/>
        <v/>
      </c>
    </row>
    <row r="185" spans="1:16">
      <c r="A185" s="28" t="str">
        <f>IF(A184="","",IF(A184+1&gt;現場閉所取得計画表・実施状況報告書!$J$7,"",A184+1))</f>
        <v/>
      </c>
      <c r="B185" t="str">
        <f t="shared" ca="1" si="27"/>
        <v/>
      </c>
      <c r="C185" t="str" cm="1">
        <f t="array" aca="1" ref="C185" ca="1">IF(A185="","",IF(INDIRECT("現場閉所取得計画表・実施状況報告書!R"&amp;B185+1&amp;"C"&amp;2+WEEKDAY(A185,1),FALSE)=0,"",INDIRECT("現場閉所取得計画表・実施状況報告書!R"&amp;B185+1&amp;"C"&amp;2+WEEKDAY(A185,1),FALSE)))</f>
        <v/>
      </c>
      <c r="D185" t="str" cm="1">
        <f t="array" aca="1" ref="D185" ca="1">IF(A185="","",IF(INDIRECT("現場閉所取得計画表・実施状況報告書!R"&amp;B185+2&amp;"C"&amp;2+WEEKDAY(A185,1),FALSE)=0,"",INDIRECT("現場閉所取得計画表・実施状況報告書!R"&amp;B185+2&amp;"C"&amp;2+WEEKDAY(A185,1),FALSE)))</f>
        <v/>
      </c>
      <c r="E185" t="str">
        <f t="shared" si="28"/>
        <v/>
      </c>
      <c r="F185" t="str">
        <f t="shared" ca="1" si="23"/>
        <v/>
      </c>
      <c r="G185" t="str">
        <f t="shared" si="32"/>
        <v/>
      </c>
      <c r="H185" t="str">
        <f>IF(A185="","",IF(COUNTIF($G$2:G184,G185)&gt;0,"",MAX($H$2:H184)+1))</f>
        <v/>
      </c>
      <c r="I185" t="str">
        <f>IF(H185="","",IF(COUNTIF($P$1:P184,P185)&gt;0,B185+3,B185))</f>
        <v/>
      </c>
      <c r="J185" t="str">
        <f t="shared" si="33"/>
        <v/>
      </c>
      <c r="K185" t="str">
        <f t="shared" si="29"/>
        <v/>
      </c>
      <c r="L185" t="str">
        <f t="shared" si="24"/>
        <v/>
      </c>
      <c r="M185" t="str">
        <f t="shared" si="25"/>
        <v/>
      </c>
      <c r="N185" t="str">
        <f t="shared" si="30"/>
        <v/>
      </c>
      <c r="O185" t="str">
        <f t="shared" si="26"/>
        <v/>
      </c>
      <c r="P185" t="str">
        <f t="shared" si="31"/>
        <v/>
      </c>
    </row>
    <row r="186" spans="1:16">
      <c r="A186" s="28" t="str">
        <f>IF(A185="","",IF(A185+1&gt;現場閉所取得計画表・実施状況報告書!$J$7,"",A185+1))</f>
        <v/>
      </c>
      <c r="B186" t="str">
        <f t="shared" ca="1" si="27"/>
        <v/>
      </c>
      <c r="C186" t="str" cm="1">
        <f t="array" aca="1" ref="C186" ca="1">IF(A186="","",IF(INDIRECT("現場閉所取得計画表・実施状況報告書!R"&amp;B186+1&amp;"C"&amp;2+WEEKDAY(A186,1),FALSE)=0,"",INDIRECT("現場閉所取得計画表・実施状況報告書!R"&amp;B186+1&amp;"C"&amp;2+WEEKDAY(A186,1),FALSE)))</f>
        <v/>
      </c>
      <c r="D186" t="str" cm="1">
        <f t="array" aca="1" ref="D186" ca="1">IF(A186="","",IF(INDIRECT("現場閉所取得計画表・実施状況報告書!R"&amp;B186+2&amp;"C"&amp;2+WEEKDAY(A186,1),FALSE)=0,"",INDIRECT("現場閉所取得計画表・実施状況報告書!R"&amp;B186+2&amp;"C"&amp;2+WEEKDAY(A186,1),FALSE)))</f>
        <v/>
      </c>
      <c r="E186" t="str">
        <f t="shared" si="28"/>
        <v/>
      </c>
      <c r="F186" t="str">
        <f t="shared" ca="1" si="23"/>
        <v/>
      </c>
      <c r="G186" t="str">
        <f t="shared" si="32"/>
        <v/>
      </c>
      <c r="H186" t="str">
        <f>IF(A186="","",IF(COUNTIF($G$2:G185,G186)&gt;0,"",MAX($H$2:H185)+1))</f>
        <v/>
      </c>
      <c r="I186" t="str">
        <f>IF(H186="","",IF(COUNTIF($P$1:P185,P186)&gt;0,B186+3,B186))</f>
        <v/>
      </c>
      <c r="J186" t="str">
        <f t="shared" si="33"/>
        <v/>
      </c>
      <c r="K186" t="str">
        <f t="shared" si="29"/>
        <v/>
      </c>
      <c r="L186" t="str">
        <f t="shared" si="24"/>
        <v/>
      </c>
      <c r="M186" t="str">
        <f t="shared" si="25"/>
        <v/>
      </c>
      <c r="N186" t="str">
        <f t="shared" si="30"/>
        <v/>
      </c>
      <c r="O186" t="str">
        <f t="shared" si="26"/>
        <v/>
      </c>
      <c r="P186" t="str">
        <f t="shared" si="31"/>
        <v/>
      </c>
    </row>
    <row r="187" spans="1:16">
      <c r="A187" s="28" t="str">
        <f>IF(A186="","",IF(A186+1&gt;現場閉所取得計画表・実施状況報告書!$J$7,"",A186+1))</f>
        <v/>
      </c>
      <c r="B187" t="str">
        <f t="shared" ca="1" si="27"/>
        <v/>
      </c>
      <c r="C187" t="str" cm="1">
        <f t="array" aca="1" ref="C187" ca="1">IF(A187="","",IF(INDIRECT("現場閉所取得計画表・実施状況報告書!R"&amp;B187+1&amp;"C"&amp;2+WEEKDAY(A187,1),FALSE)=0,"",INDIRECT("現場閉所取得計画表・実施状況報告書!R"&amp;B187+1&amp;"C"&amp;2+WEEKDAY(A187,1),FALSE)))</f>
        <v/>
      </c>
      <c r="D187" t="str" cm="1">
        <f t="array" aca="1" ref="D187" ca="1">IF(A187="","",IF(INDIRECT("現場閉所取得計画表・実施状況報告書!R"&amp;B187+2&amp;"C"&amp;2+WEEKDAY(A187,1),FALSE)=0,"",INDIRECT("現場閉所取得計画表・実施状況報告書!R"&amp;B187+2&amp;"C"&amp;2+WEEKDAY(A187,1),FALSE)))</f>
        <v/>
      </c>
      <c r="E187" t="str">
        <f t="shared" si="28"/>
        <v/>
      </c>
      <c r="F187" t="str">
        <f t="shared" ca="1" si="23"/>
        <v/>
      </c>
      <c r="G187" t="str">
        <f t="shared" si="32"/>
        <v/>
      </c>
      <c r="H187" t="str">
        <f>IF(A187="","",IF(COUNTIF($G$2:G186,G187)&gt;0,"",MAX($H$2:H186)+1))</f>
        <v/>
      </c>
      <c r="I187" t="str">
        <f>IF(H187="","",IF(COUNTIF($P$1:P186,P187)&gt;0,B187+3,B187))</f>
        <v/>
      </c>
      <c r="J187" t="str">
        <f t="shared" si="33"/>
        <v/>
      </c>
      <c r="K187" t="str">
        <f t="shared" si="29"/>
        <v/>
      </c>
      <c r="L187" t="str">
        <f t="shared" si="24"/>
        <v/>
      </c>
      <c r="M187" t="str">
        <f t="shared" si="25"/>
        <v/>
      </c>
      <c r="N187" t="str">
        <f t="shared" si="30"/>
        <v/>
      </c>
      <c r="O187" t="str">
        <f t="shared" si="26"/>
        <v/>
      </c>
      <c r="P187" t="str">
        <f t="shared" si="31"/>
        <v/>
      </c>
    </row>
    <row r="188" spans="1:16">
      <c r="A188" s="28" t="str">
        <f>IF(A187="","",IF(A187+1&gt;現場閉所取得計画表・実施状況報告書!$J$7,"",A187+1))</f>
        <v/>
      </c>
      <c r="B188" t="str">
        <f t="shared" ca="1" si="27"/>
        <v/>
      </c>
      <c r="C188" t="str" cm="1">
        <f t="array" aca="1" ref="C188" ca="1">IF(A188="","",IF(INDIRECT("現場閉所取得計画表・実施状況報告書!R"&amp;B188+1&amp;"C"&amp;2+WEEKDAY(A188,1),FALSE)=0,"",INDIRECT("現場閉所取得計画表・実施状況報告書!R"&amp;B188+1&amp;"C"&amp;2+WEEKDAY(A188,1),FALSE)))</f>
        <v/>
      </c>
      <c r="D188" t="str" cm="1">
        <f t="array" aca="1" ref="D188" ca="1">IF(A188="","",IF(INDIRECT("現場閉所取得計画表・実施状況報告書!R"&amp;B188+2&amp;"C"&amp;2+WEEKDAY(A188,1),FALSE)=0,"",INDIRECT("現場閉所取得計画表・実施状況報告書!R"&amp;B188+2&amp;"C"&amp;2+WEEKDAY(A188,1),FALSE)))</f>
        <v/>
      </c>
      <c r="E188" t="str">
        <f t="shared" si="28"/>
        <v/>
      </c>
      <c r="F188" t="str">
        <f t="shared" ca="1" si="23"/>
        <v/>
      </c>
      <c r="G188" t="str">
        <f t="shared" si="32"/>
        <v/>
      </c>
      <c r="H188" t="str">
        <f>IF(A188="","",IF(COUNTIF($G$2:G187,G188)&gt;0,"",MAX($H$2:H187)+1))</f>
        <v/>
      </c>
      <c r="I188" t="str">
        <f>IF(H188="","",IF(COUNTIF($P$1:P187,P188)&gt;0,B188+3,B188))</f>
        <v/>
      </c>
      <c r="J188" t="str">
        <f t="shared" si="33"/>
        <v/>
      </c>
      <c r="K188" t="str">
        <f t="shared" si="29"/>
        <v/>
      </c>
      <c r="L188" t="str">
        <f t="shared" si="24"/>
        <v/>
      </c>
      <c r="M188" t="str">
        <f t="shared" si="25"/>
        <v/>
      </c>
      <c r="N188" t="str">
        <f t="shared" si="30"/>
        <v/>
      </c>
      <c r="O188" t="str">
        <f t="shared" si="26"/>
        <v/>
      </c>
      <c r="P188" t="str">
        <f t="shared" si="31"/>
        <v/>
      </c>
    </row>
    <row r="189" spans="1:16">
      <c r="A189" s="28" t="str">
        <f>IF(A188="","",IF(A188+1&gt;現場閉所取得計画表・実施状況報告書!$J$7,"",A188+1))</f>
        <v/>
      </c>
      <c r="B189" t="str">
        <f t="shared" ca="1" si="27"/>
        <v/>
      </c>
      <c r="C189" t="str" cm="1">
        <f t="array" aca="1" ref="C189" ca="1">IF(A189="","",IF(INDIRECT("現場閉所取得計画表・実施状況報告書!R"&amp;B189+1&amp;"C"&amp;2+WEEKDAY(A189,1),FALSE)=0,"",INDIRECT("現場閉所取得計画表・実施状況報告書!R"&amp;B189+1&amp;"C"&amp;2+WEEKDAY(A189,1),FALSE)))</f>
        <v/>
      </c>
      <c r="D189" t="str" cm="1">
        <f t="array" aca="1" ref="D189" ca="1">IF(A189="","",IF(INDIRECT("現場閉所取得計画表・実施状況報告書!R"&amp;B189+2&amp;"C"&amp;2+WEEKDAY(A189,1),FALSE)=0,"",INDIRECT("現場閉所取得計画表・実施状況報告書!R"&amp;B189+2&amp;"C"&amp;2+WEEKDAY(A189,1),FALSE)))</f>
        <v/>
      </c>
      <c r="E189" t="str">
        <f t="shared" si="28"/>
        <v/>
      </c>
      <c r="F189" t="str">
        <f t="shared" ca="1" si="23"/>
        <v/>
      </c>
      <c r="G189" t="str">
        <f t="shared" si="32"/>
        <v/>
      </c>
      <c r="H189" t="str">
        <f>IF(A189="","",IF(COUNTIF($G$2:G188,G189)&gt;0,"",MAX($H$2:H188)+1))</f>
        <v/>
      </c>
      <c r="I189" t="str">
        <f>IF(H189="","",IF(COUNTIF($P$1:P188,P189)&gt;0,B189+3,B189))</f>
        <v/>
      </c>
      <c r="J189" t="str">
        <f t="shared" si="33"/>
        <v/>
      </c>
      <c r="K189" t="str">
        <f t="shared" si="29"/>
        <v/>
      </c>
      <c r="L189" t="str">
        <f t="shared" si="24"/>
        <v/>
      </c>
      <c r="M189" t="str">
        <f t="shared" si="25"/>
        <v/>
      </c>
      <c r="N189" t="str">
        <f t="shared" si="30"/>
        <v/>
      </c>
      <c r="O189" t="str">
        <f t="shared" si="26"/>
        <v/>
      </c>
      <c r="P189" t="str">
        <f t="shared" si="31"/>
        <v/>
      </c>
    </row>
    <row r="190" spans="1:16">
      <c r="A190" s="28" t="str">
        <f>IF(A189="","",IF(A189+1&gt;現場閉所取得計画表・実施状況報告書!$J$7,"",A189+1))</f>
        <v/>
      </c>
      <c r="B190" t="str">
        <f t="shared" ca="1" si="27"/>
        <v/>
      </c>
      <c r="C190" t="str" cm="1">
        <f t="array" aca="1" ref="C190" ca="1">IF(A190="","",IF(INDIRECT("現場閉所取得計画表・実施状況報告書!R"&amp;B190+1&amp;"C"&amp;2+WEEKDAY(A190,1),FALSE)=0,"",INDIRECT("現場閉所取得計画表・実施状況報告書!R"&amp;B190+1&amp;"C"&amp;2+WEEKDAY(A190,1),FALSE)))</f>
        <v/>
      </c>
      <c r="D190" t="str" cm="1">
        <f t="array" aca="1" ref="D190" ca="1">IF(A190="","",IF(INDIRECT("現場閉所取得計画表・実施状況報告書!R"&amp;B190+2&amp;"C"&amp;2+WEEKDAY(A190,1),FALSE)=0,"",INDIRECT("現場閉所取得計画表・実施状況報告書!R"&amp;B190+2&amp;"C"&amp;2+WEEKDAY(A190,1),FALSE)))</f>
        <v/>
      </c>
      <c r="E190" t="str">
        <f t="shared" si="28"/>
        <v/>
      </c>
      <c r="F190" t="str">
        <f t="shared" ca="1" si="23"/>
        <v/>
      </c>
      <c r="G190" t="str">
        <f t="shared" si="32"/>
        <v/>
      </c>
      <c r="H190" t="str">
        <f>IF(A190="","",IF(COUNTIF($G$2:G189,G190)&gt;0,"",MAX($H$2:H189)+1))</f>
        <v/>
      </c>
      <c r="I190" t="str">
        <f>IF(H190="","",IF(COUNTIF($P$1:P189,P190)&gt;0,B190+3,B190))</f>
        <v/>
      </c>
      <c r="J190" t="str">
        <f t="shared" si="33"/>
        <v/>
      </c>
      <c r="K190" t="str">
        <f t="shared" si="29"/>
        <v/>
      </c>
      <c r="L190" t="str">
        <f t="shared" si="24"/>
        <v/>
      </c>
      <c r="M190" t="str">
        <f t="shared" si="25"/>
        <v/>
      </c>
      <c r="N190" t="str">
        <f t="shared" si="30"/>
        <v/>
      </c>
      <c r="O190" t="str">
        <f t="shared" si="26"/>
        <v/>
      </c>
      <c r="P190" t="str">
        <f t="shared" si="31"/>
        <v/>
      </c>
    </row>
    <row r="191" spans="1:16">
      <c r="A191" s="28" t="str">
        <f>IF(A190="","",IF(A190+1&gt;現場閉所取得計画表・実施状況報告書!$J$7,"",A190+1))</f>
        <v/>
      </c>
      <c r="B191" t="str">
        <f t="shared" ca="1" si="27"/>
        <v/>
      </c>
      <c r="C191" t="str" cm="1">
        <f t="array" aca="1" ref="C191" ca="1">IF(A191="","",IF(INDIRECT("現場閉所取得計画表・実施状況報告書!R"&amp;B191+1&amp;"C"&amp;2+WEEKDAY(A191,1),FALSE)=0,"",INDIRECT("現場閉所取得計画表・実施状況報告書!R"&amp;B191+1&amp;"C"&amp;2+WEEKDAY(A191,1),FALSE)))</f>
        <v/>
      </c>
      <c r="D191" t="str" cm="1">
        <f t="array" aca="1" ref="D191" ca="1">IF(A191="","",IF(INDIRECT("現場閉所取得計画表・実施状況報告書!R"&amp;B191+2&amp;"C"&amp;2+WEEKDAY(A191,1),FALSE)=0,"",INDIRECT("現場閉所取得計画表・実施状況報告書!R"&amp;B191+2&amp;"C"&amp;2+WEEKDAY(A191,1),FALSE)))</f>
        <v/>
      </c>
      <c r="E191" t="str">
        <f t="shared" si="28"/>
        <v/>
      </c>
      <c r="F191" t="str">
        <f t="shared" ca="1" si="23"/>
        <v/>
      </c>
      <c r="G191" t="str">
        <f t="shared" si="32"/>
        <v/>
      </c>
      <c r="H191" t="str">
        <f>IF(A191="","",IF(COUNTIF($G$2:G190,G191)&gt;0,"",MAX($H$2:H190)+1))</f>
        <v/>
      </c>
      <c r="I191" t="str">
        <f>IF(H191="","",IF(COUNTIF($P$1:P190,P191)&gt;0,B191+3,B191))</f>
        <v/>
      </c>
      <c r="J191" t="str">
        <f t="shared" si="33"/>
        <v/>
      </c>
      <c r="K191" t="str">
        <f t="shared" si="29"/>
        <v/>
      </c>
      <c r="L191" t="str">
        <f t="shared" si="24"/>
        <v/>
      </c>
      <c r="M191" t="str">
        <f t="shared" si="25"/>
        <v/>
      </c>
      <c r="N191" t="str">
        <f t="shared" si="30"/>
        <v/>
      </c>
      <c r="O191" t="str">
        <f t="shared" si="26"/>
        <v/>
      </c>
      <c r="P191" t="str">
        <f t="shared" si="31"/>
        <v/>
      </c>
    </row>
    <row r="192" spans="1:16">
      <c r="A192" s="28" t="str">
        <f>IF(A191="","",IF(A191+1&gt;現場閉所取得計画表・実施状況報告書!$J$7,"",A191+1))</f>
        <v/>
      </c>
      <c r="B192" t="str">
        <f t="shared" ca="1" si="27"/>
        <v/>
      </c>
      <c r="C192" t="str" cm="1">
        <f t="array" aca="1" ref="C192" ca="1">IF(A192="","",IF(INDIRECT("現場閉所取得計画表・実施状況報告書!R"&amp;B192+1&amp;"C"&amp;2+WEEKDAY(A192,1),FALSE)=0,"",INDIRECT("現場閉所取得計画表・実施状況報告書!R"&amp;B192+1&amp;"C"&amp;2+WEEKDAY(A192,1),FALSE)))</f>
        <v/>
      </c>
      <c r="D192" t="str" cm="1">
        <f t="array" aca="1" ref="D192" ca="1">IF(A192="","",IF(INDIRECT("現場閉所取得計画表・実施状況報告書!R"&amp;B192+2&amp;"C"&amp;2+WEEKDAY(A192,1),FALSE)=0,"",INDIRECT("現場閉所取得計画表・実施状況報告書!R"&amp;B192+2&amp;"C"&amp;2+WEEKDAY(A192,1),FALSE)))</f>
        <v/>
      </c>
      <c r="E192" t="str">
        <f t="shared" si="28"/>
        <v/>
      </c>
      <c r="F192" t="str">
        <f t="shared" ca="1" si="23"/>
        <v/>
      </c>
      <c r="G192" t="str">
        <f t="shared" si="32"/>
        <v/>
      </c>
      <c r="H192" t="str">
        <f>IF(A192="","",IF(COUNTIF($G$2:G191,G192)&gt;0,"",MAX($H$2:H191)+1))</f>
        <v/>
      </c>
      <c r="I192" t="str">
        <f>IF(H192="","",IF(COUNTIF($P$1:P191,P192)&gt;0,B192+3,B192))</f>
        <v/>
      </c>
      <c r="J192" t="str">
        <f t="shared" si="33"/>
        <v/>
      </c>
      <c r="K192" t="str">
        <f t="shared" si="29"/>
        <v/>
      </c>
      <c r="L192" t="str">
        <f t="shared" si="24"/>
        <v/>
      </c>
      <c r="M192" t="str">
        <f t="shared" si="25"/>
        <v/>
      </c>
      <c r="N192" t="str">
        <f t="shared" si="30"/>
        <v/>
      </c>
      <c r="O192" t="str">
        <f t="shared" si="26"/>
        <v/>
      </c>
      <c r="P192" t="str">
        <f t="shared" si="31"/>
        <v/>
      </c>
    </row>
    <row r="193" spans="1:16">
      <c r="A193" s="28" t="str">
        <f>IF(A192="","",IF(A192+1&gt;現場閉所取得計画表・実施状況報告書!$J$7,"",A192+1))</f>
        <v/>
      </c>
      <c r="B193" t="str">
        <f t="shared" ca="1" si="27"/>
        <v/>
      </c>
      <c r="C193" t="str" cm="1">
        <f t="array" aca="1" ref="C193" ca="1">IF(A193="","",IF(INDIRECT("現場閉所取得計画表・実施状況報告書!R"&amp;B193+1&amp;"C"&amp;2+WEEKDAY(A193,1),FALSE)=0,"",INDIRECT("現場閉所取得計画表・実施状況報告書!R"&amp;B193+1&amp;"C"&amp;2+WEEKDAY(A193,1),FALSE)))</f>
        <v/>
      </c>
      <c r="D193" t="str" cm="1">
        <f t="array" aca="1" ref="D193" ca="1">IF(A193="","",IF(INDIRECT("現場閉所取得計画表・実施状況報告書!R"&amp;B193+2&amp;"C"&amp;2+WEEKDAY(A193,1),FALSE)=0,"",INDIRECT("現場閉所取得計画表・実施状況報告書!R"&amp;B193+2&amp;"C"&amp;2+WEEKDAY(A193,1),FALSE)))</f>
        <v/>
      </c>
      <c r="E193" t="str">
        <f t="shared" si="28"/>
        <v/>
      </c>
      <c r="F193" t="str">
        <f t="shared" ca="1" si="23"/>
        <v/>
      </c>
      <c r="G193" t="str">
        <f t="shared" si="32"/>
        <v/>
      </c>
      <c r="H193" t="str">
        <f>IF(A193="","",IF(COUNTIF($G$2:G192,G193)&gt;0,"",MAX($H$2:H192)+1))</f>
        <v/>
      </c>
      <c r="I193" t="str">
        <f>IF(H193="","",IF(COUNTIF($P$1:P192,P193)&gt;0,B193+3,B193))</f>
        <v/>
      </c>
      <c r="J193" t="str">
        <f t="shared" si="33"/>
        <v/>
      </c>
      <c r="K193" t="str">
        <f t="shared" si="29"/>
        <v/>
      </c>
      <c r="L193" t="str">
        <f t="shared" si="24"/>
        <v/>
      </c>
      <c r="M193" t="str">
        <f t="shared" si="25"/>
        <v/>
      </c>
      <c r="N193" t="str">
        <f t="shared" si="30"/>
        <v/>
      </c>
      <c r="O193" t="str">
        <f t="shared" si="26"/>
        <v/>
      </c>
      <c r="P193" t="str">
        <f t="shared" si="31"/>
        <v/>
      </c>
    </row>
    <row r="194" spans="1:16">
      <c r="A194" s="28" t="str">
        <f>IF(A193="","",IF(A193+1&gt;現場閉所取得計画表・実施状況報告書!$J$7,"",A193+1))</f>
        <v/>
      </c>
      <c r="B194" t="str">
        <f t="shared" ca="1" si="27"/>
        <v/>
      </c>
      <c r="C194" t="str" cm="1">
        <f t="array" aca="1" ref="C194" ca="1">IF(A194="","",IF(INDIRECT("現場閉所取得計画表・実施状況報告書!R"&amp;B194+1&amp;"C"&amp;2+WEEKDAY(A194,1),FALSE)=0,"",INDIRECT("現場閉所取得計画表・実施状況報告書!R"&amp;B194+1&amp;"C"&amp;2+WEEKDAY(A194,1),FALSE)))</f>
        <v/>
      </c>
      <c r="D194" t="str" cm="1">
        <f t="array" aca="1" ref="D194" ca="1">IF(A194="","",IF(INDIRECT("現場閉所取得計画表・実施状況報告書!R"&amp;B194+2&amp;"C"&amp;2+WEEKDAY(A194,1),FALSE)=0,"",INDIRECT("現場閉所取得計画表・実施状況報告書!R"&amp;B194+2&amp;"C"&amp;2+WEEKDAY(A194,1),FALSE)))</f>
        <v/>
      </c>
      <c r="E194" t="str">
        <f t="shared" si="28"/>
        <v/>
      </c>
      <c r="F194" t="str">
        <f t="shared" ca="1" si="23"/>
        <v/>
      </c>
      <c r="G194" t="str">
        <f t="shared" si="32"/>
        <v/>
      </c>
      <c r="H194" t="str">
        <f>IF(A194="","",IF(COUNTIF($G$2:G193,G194)&gt;0,"",MAX($H$2:H193)+1))</f>
        <v/>
      </c>
      <c r="I194" t="str">
        <f>IF(H194="","",IF(COUNTIF($P$1:P193,P194)&gt;0,B194+3,B194))</f>
        <v/>
      </c>
      <c r="J194" t="str">
        <f t="shared" si="33"/>
        <v/>
      </c>
      <c r="K194" t="str">
        <f t="shared" si="29"/>
        <v/>
      </c>
      <c r="L194" t="str">
        <f t="shared" si="24"/>
        <v/>
      </c>
      <c r="M194" t="str">
        <f t="shared" si="25"/>
        <v/>
      </c>
      <c r="N194" t="str">
        <f t="shared" si="30"/>
        <v/>
      </c>
      <c r="O194" t="str">
        <f t="shared" si="26"/>
        <v/>
      </c>
      <c r="P194" t="str">
        <f t="shared" si="31"/>
        <v/>
      </c>
    </row>
    <row r="195" spans="1:16">
      <c r="A195" s="28" t="str">
        <f>IF(A194="","",IF(A194+1&gt;現場閉所取得計画表・実施状況報告書!$J$7,"",A194+1))</f>
        <v/>
      </c>
      <c r="B195" t="str">
        <f t="shared" ca="1" si="27"/>
        <v/>
      </c>
      <c r="C195" t="str" cm="1">
        <f t="array" aca="1" ref="C195" ca="1">IF(A195="","",IF(INDIRECT("現場閉所取得計画表・実施状況報告書!R"&amp;B195+1&amp;"C"&amp;2+WEEKDAY(A195,1),FALSE)=0,"",INDIRECT("現場閉所取得計画表・実施状況報告書!R"&amp;B195+1&amp;"C"&amp;2+WEEKDAY(A195,1),FALSE)))</f>
        <v/>
      </c>
      <c r="D195" t="str" cm="1">
        <f t="array" aca="1" ref="D195" ca="1">IF(A195="","",IF(INDIRECT("現場閉所取得計画表・実施状況報告書!R"&amp;B195+2&amp;"C"&amp;2+WEEKDAY(A195,1),FALSE)=0,"",INDIRECT("現場閉所取得計画表・実施状況報告書!R"&amp;B195+2&amp;"C"&amp;2+WEEKDAY(A195,1),FALSE)))</f>
        <v/>
      </c>
      <c r="E195" t="str">
        <f t="shared" si="28"/>
        <v/>
      </c>
      <c r="F195" t="str">
        <f t="shared" ref="F195:F258" ca="1" si="34">IF(C195="","",IF(LEN(C195)&lt;&gt;LEN(SUBSTITUTE(C195,"閉所","")),"閉所",""))</f>
        <v/>
      </c>
      <c r="G195" t="str">
        <f t="shared" si="32"/>
        <v/>
      </c>
      <c r="H195" t="str">
        <f>IF(A195="","",IF(COUNTIF($G$2:G194,G195)&gt;0,"",MAX($H$2:H194)+1))</f>
        <v/>
      </c>
      <c r="I195" t="str">
        <f>IF(H195="","",IF(COUNTIF($P$1:P194,P195)&gt;0,B195+3,B195))</f>
        <v/>
      </c>
      <c r="J195" t="str">
        <f t="shared" si="33"/>
        <v/>
      </c>
      <c r="K195" t="str">
        <f t="shared" si="29"/>
        <v/>
      </c>
      <c r="L195" t="str">
        <f t="shared" ref="L195:L258" si="35">IF(H195="","",COUNTIFS($G:$G,G195,$F:$F,"閉所"))</f>
        <v/>
      </c>
      <c r="M195" t="str">
        <f t="shared" ref="M195:M258" si="36">IF(H195="","",COUNTIF($G:$G,G195)-COUNTIFS($G:$G,G195,$C:$C,"対象外"))</f>
        <v/>
      </c>
      <c r="N195" t="str">
        <f t="shared" si="30"/>
        <v/>
      </c>
      <c r="O195" t="str">
        <f t="shared" ref="O195:O258" si="37">IF(H195="","",IF(OR((L195/M195)&gt;=0.285,L195&gt;=N195)=TRUE,"〇","×"))</f>
        <v/>
      </c>
      <c r="P195" t="str">
        <f t="shared" si="31"/>
        <v/>
      </c>
    </row>
    <row r="196" spans="1:16">
      <c r="A196" s="28" t="str">
        <f>IF(A195="","",IF(A195+1&gt;現場閉所取得計画表・実施状況報告書!$J$7,"",A195+1))</f>
        <v/>
      </c>
      <c r="B196" t="str">
        <f t="shared" ref="B196:B259" ca="1" si="38">IF(A196="","",MATCH(A196,INDIRECT("現場閉所取得計画表・実施状況報告書!C["&amp;WEEKDAY(A196,2)&amp;"]",FALSE),0))</f>
        <v/>
      </c>
      <c r="C196" t="str" cm="1">
        <f t="array" aca="1" ref="C196" ca="1">IF(A196="","",IF(INDIRECT("現場閉所取得計画表・実施状況報告書!R"&amp;B196+1&amp;"C"&amp;2+WEEKDAY(A196,1),FALSE)=0,"",INDIRECT("現場閉所取得計画表・実施状況報告書!R"&amp;B196+1&amp;"C"&amp;2+WEEKDAY(A196,1),FALSE)))</f>
        <v/>
      </c>
      <c r="D196" t="str" cm="1">
        <f t="array" aca="1" ref="D196" ca="1">IF(A196="","",IF(INDIRECT("現場閉所取得計画表・実施状況報告書!R"&amp;B196+2&amp;"C"&amp;2+WEEKDAY(A196,1),FALSE)=0,"",INDIRECT("現場閉所取得計画表・実施状況報告書!R"&amp;B196+2&amp;"C"&amp;2+WEEKDAY(A196,1),FALSE)))</f>
        <v/>
      </c>
      <c r="E196" t="str">
        <f t="shared" ref="E196:E259" si="39">IF(A196="","",IF(WEEKDAY(A196,2)&gt;5,"土日",""))</f>
        <v/>
      </c>
      <c r="F196" t="str">
        <f t="shared" ca="1" si="34"/>
        <v/>
      </c>
      <c r="G196" t="str">
        <f t="shared" si="32"/>
        <v/>
      </c>
      <c r="H196" t="str">
        <f>IF(A196="","",IF(COUNTIF($G$2:G195,G196)&gt;0,"",MAX($H$2:H195)+1))</f>
        <v/>
      </c>
      <c r="I196" t="str">
        <f>IF(H196="","",IF(COUNTIF($P$1:P195,P196)&gt;0,B196+3,B196))</f>
        <v/>
      </c>
      <c r="J196" t="str">
        <f t="shared" si="33"/>
        <v/>
      </c>
      <c r="K196" t="str">
        <f t="shared" ref="K196:K259" si="40">IF(A196="","",IF(E196="","",IF(C196="対象外","","休")))</f>
        <v/>
      </c>
      <c r="L196" t="str">
        <f t="shared" si="35"/>
        <v/>
      </c>
      <c r="M196" t="str">
        <f t="shared" si="36"/>
        <v/>
      </c>
      <c r="N196" t="str">
        <f t="shared" ref="N196:N259" si="41">IF(H196="","",COUNTIFS($G:$G,G196,$E:$E,"土日",$C:$C,"&lt;&gt;対象外")+COUNTIFS($G:$G,G196,$E:$E,"祝日",$C:$C,"&lt;&gt;対象外"))</f>
        <v/>
      </c>
      <c r="O196" t="str">
        <f t="shared" si="37"/>
        <v/>
      </c>
      <c r="P196" t="str">
        <f t="shared" ref="P196:P259" si="42">IF(H196="","",B196)</f>
        <v/>
      </c>
    </row>
    <row r="197" spans="1:16">
      <c r="A197" s="28" t="str">
        <f>IF(A196="","",IF(A196+1&gt;現場閉所取得計画表・実施状況報告書!$J$7,"",A196+1))</f>
        <v/>
      </c>
      <c r="B197" t="str">
        <f t="shared" ca="1" si="38"/>
        <v/>
      </c>
      <c r="C197" t="str" cm="1">
        <f t="array" aca="1" ref="C197" ca="1">IF(A197="","",IF(INDIRECT("現場閉所取得計画表・実施状況報告書!R"&amp;B197+1&amp;"C"&amp;2+WEEKDAY(A197,1),FALSE)=0,"",INDIRECT("現場閉所取得計画表・実施状況報告書!R"&amp;B197+1&amp;"C"&amp;2+WEEKDAY(A197,1),FALSE)))</f>
        <v/>
      </c>
      <c r="D197" t="str" cm="1">
        <f t="array" aca="1" ref="D197" ca="1">IF(A197="","",IF(INDIRECT("現場閉所取得計画表・実施状況報告書!R"&amp;B197+2&amp;"C"&amp;2+WEEKDAY(A197,1),FALSE)=0,"",INDIRECT("現場閉所取得計画表・実施状況報告書!R"&amp;B197+2&amp;"C"&amp;2+WEEKDAY(A197,1),FALSE)))</f>
        <v/>
      </c>
      <c r="E197" t="str">
        <f t="shared" si="39"/>
        <v/>
      </c>
      <c r="F197" t="str">
        <f t="shared" ca="1" si="34"/>
        <v/>
      </c>
      <c r="G197" t="str">
        <f t="shared" ref="G197:G260" si="43">IF(A197="","",MONTH(A197))</f>
        <v/>
      </c>
      <c r="H197" t="str">
        <f>IF(A197="","",IF(COUNTIF($G$2:G196,G197)&gt;0,"",MAX($H$2:H196)+1))</f>
        <v/>
      </c>
      <c r="I197" t="str">
        <f>IF(H197="","",IF(COUNTIF($P$1:P196,P197)&gt;0,B197+3,B197))</f>
        <v/>
      </c>
      <c r="J197" t="str">
        <f t="shared" ref="J197:J260" si="44">IF(H197="","",H197&amp;"月目（"&amp;MONTH(_xlfn.MINIFS($A:$A,$G:$G,G197))&amp;"月"&amp;DAY(_xlfn.MINIFS($A:$A,$G:$G,G197))&amp;"日～"&amp;MONTH(_xlfn.MAXIFS($A:$A,$G:$G,G197))&amp;"月"&amp;DAY(_xlfn.MAXIFS($A:$A,$G:$G,G197))&amp;"日）")</f>
        <v/>
      </c>
      <c r="K197" t="str">
        <f t="shared" si="40"/>
        <v/>
      </c>
      <c r="L197" t="str">
        <f t="shared" si="35"/>
        <v/>
      </c>
      <c r="M197" t="str">
        <f t="shared" si="36"/>
        <v/>
      </c>
      <c r="N197" t="str">
        <f t="shared" si="41"/>
        <v/>
      </c>
      <c r="O197" t="str">
        <f t="shared" si="37"/>
        <v/>
      </c>
      <c r="P197" t="str">
        <f t="shared" si="42"/>
        <v/>
      </c>
    </row>
    <row r="198" spans="1:16">
      <c r="A198" s="28" t="str">
        <f>IF(A197="","",IF(A197+1&gt;現場閉所取得計画表・実施状況報告書!$J$7,"",A197+1))</f>
        <v/>
      </c>
      <c r="B198" t="str">
        <f t="shared" ca="1" si="38"/>
        <v/>
      </c>
      <c r="C198" t="str" cm="1">
        <f t="array" aca="1" ref="C198" ca="1">IF(A198="","",IF(INDIRECT("現場閉所取得計画表・実施状況報告書!R"&amp;B198+1&amp;"C"&amp;2+WEEKDAY(A198,1),FALSE)=0,"",INDIRECT("現場閉所取得計画表・実施状況報告書!R"&amp;B198+1&amp;"C"&amp;2+WEEKDAY(A198,1),FALSE)))</f>
        <v/>
      </c>
      <c r="D198" t="str" cm="1">
        <f t="array" aca="1" ref="D198" ca="1">IF(A198="","",IF(INDIRECT("現場閉所取得計画表・実施状況報告書!R"&amp;B198+2&amp;"C"&amp;2+WEEKDAY(A198,1),FALSE)=0,"",INDIRECT("現場閉所取得計画表・実施状況報告書!R"&amp;B198+2&amp;"C"&amp;2+WEEKDAY(A198,1),FALSE)))</f>
        <v/>
      </c>
      <c r="E198" t="str">
        <f t="shared" si="39"/>
        <v/>
      </c>
      <c r="F198" t="str">
        <f t="shared" ca="1" si="34"/>
        <v/>
      </c>
      <c r="G198" t="str">
        <f t="shared" si="43"/>
        <v/>
      </c>
      <c r="H198" t="str">
        <f>IF(A198="","",IF(COUNTIF($G$2:G197,G198)&gt;0,"",MAX($H$2:H197)+1))</f>
        <v/>
      </c>
      <c r="I198" t="str">
        <f>IF(H198="","",IF(COUNTIF($P$1:P197,P198)&gt;0,B198+3,B198))</f>
        <v/>
      </c>
      <c r="J198" t="str">
        <f t="shared" si="44"/>
        <v/>
      </c>
      <c r="K198" t="str">
        <f t="shared" si="40"/>
        <v/>
      </c>
      <c r="L198" t="str">
        <f t="shared" si="35"/>
        <v/>
      </c>
      <c r="M198" t="str">
        <f t="shared" si="36"/>
        <v/>
      </c>
      <c r="N198" t="str">
        <f t="shared" si="41"/>
        <v/>
      </c>
      <c r="O198" t="str">
        <f t="shared" si="37"/>
        <v/>
      </c>
      <c r="P198" t="str">
        <f t="shared" si="42"/>
        <v/>
      </c>
    </row>
    <row r="199" spans="1:16">
      <c r="A199" s="28" t="str">
        <f>IF(A198="","",IF(A198+1&gt;現場閉所取得計画表・実施状況報告書!$J$7,"",A198+1))</f>
        <v/>
      </c>
      <c r="B199" t="str">
        <f t="shared" ca="1" si="38"/>
        <v/>
      </c>
      <c r="C199" t="str" cm="1">
        <f t="array" aca="1" ref="C199" ca="1">IF(A199="","",IF(INDIRECT("現場閉所取得計画表・実施状況報告書!R"&amp;B199+1&amp;"C"&amp;2+WEEKDAY(A199,1),FALSE)=0,"",INDIRECT("現場閉所取得計画表・実施状況報告書!R"&amp;B199+1&amp;"C"&amp;2+WEEKDAY(A199,1),FALSE)))</f>
        <v/>
      </c>
      <c r="D199" t="str" cm="1">
        <f t="array" aca="1" ref="D199" ca="1">IF(A199="","",IF(INDIRECT("現場閉所取得計画表・実施状況報告書!R"&amp;B199+2&amp;"C"&amp;2+WEEKDAY(A199,1),FALSE)=0,"",INDIRECT("現場閉所取得計画表・実施状況報告書!R"&amp;B199+2&amp;"C"&amp;2+WEEKDAY(A199,1),FALSE)))</f>
        <v/>
      </c>
      <c r="E199" t="str">
        <f t="shared" si="39"/>
        <v/>
      </c>
      <c r="F199" t="str">
        <f t="shared" ca="1" si="34"/>
        <v/>
      </c>
      <c r="G199" t="str">
        <f t="shared" si="43"/>
        <v/>
      </c>
      <c r="H199" t="str">
        <f>IF(A199="","",IF(COUNTIF($G$2:G198,G199)&gt;0,"",MAX($H$2:H198)+1))</f>
        <v/>
      </c>
      <c r="I199" t="str">
        <f>IF(H199="","",IF(COUNTIF($P$1:P198,P199)&gt;0,B199+3,B199))</f>
        <v/>
      </c>
      <c r="J199" t="str">
        <f t="shared" si="44"/>
        <v/>
      </c>
      <c r="K199" t="str">
        <f t="shared" si="40"/>
        <v/>
      </c>
      <c r="L199" t="str">
        <f t="shared" si="35"/>
        <v/>
      </c>
      <c r="M199" t="str">
        <f t="shared" si="36"/>
        <v/>
      </c>
      <c r="N199" t="str">
        <f t="shared" si="41"/>
        <v/>
      </c>
      <c r="O199" t="str">
        <f t="shared" si="37"/>
        <v/>
      </c>
      <c r="P199" t="str">
        <f t="shared" si="42"/>
        <v/>
      </c>
    </row>
    <row r="200" spans="1:16">
      <c r="A200" s="28" t="str">
        <f>IF(A199="","",IF(A199+1&gt;現場閉所取得計画表・実施状況報告書!$J$7,"",A199+1))</f>
        <v/>
      </c>
      <c r="B200" t="str">
        <f t="shared" ca="1" si="38"/>
        <v/>
      </c>
      <c r="C200" t="str" cm="1">
        <f t="array" aca="1" ref="C200" ca="1">IF(A200="","",IF(INDIRECT("現場閉所取得計画表・実施状況報告書!R"&amp;B200+1&amp;"C"&amp;2+WEEKDAY(A200,1),FALSE)=0,"",INDIRECT("現場閉所取得計画表・実施状況報告書!R"&amp;B200+1&amp;"C"&amp;2+WEEKDAY(A200,1),FALSE)))</f>
        <v/>
      </c>
      <c r="D200" t="str" cm="1">
        <f t="array" aca="1" ref="D200" ca="1">IF(A200="","",IF(INDIRECT("現場閉所取得計画表・実施状況報告書!R"&amp;B200+2&amp;"C"&amp;2+WEEKDAY(A200,1),FALSE)=0,"",INDIRECT("現場閉所取得計画表・実施状況報告書!R"&amp;B200+2&amp;"C"&amp;2+WEEKDAY(A200,1),FALSE)))</f>
        <v/>
      </c>
      <c r="E200" t="str">
        <f t="shared" si="39"/>
        <v/>
      </c>
      <c r="F200" t="str">
        <f t="shared" ca="1" si="34"/>
        <v/>
      </c>
      <c r="G200" t="str">
        <f t="shared" si="43"/>
        <v/>
      </c>
      <c r="H200" t="str">
        <f>IF(A200="","",IF(COUNTIF($G$2:G199,G200)&gt;0,"",MAX($H$2:H199)+1))</f>
        <v/>
      </c>
      <c r="I200" t="str">
        <f>IF(H200="","",IF(COUNTIF($P$1:P199,P200)&gt;0,B200+3,B200))</f>
        <v/>
      </c>
      <c r="J200" t="str">
        <f t="shared" si="44"/>
        <v/>
      </c>
      <c r="K200" t="str">
        <f t="shared" si="40"/>
        <v/>
      </c>
      <c r="L200" t="str">
        <f t="shared" si="35"/>
        <v/>
      </c>
      <c r="M200" t="str">
        <f t="shared" si="36"/>
        <v/>
      </c>
      <c r="N200" t="str">
        <f t="shared" si="41"/>
        <v/>
      </c>
      <c r="O200" t="str">
        <f t="shared" si="37"/>
        <v/>
      </c>
      <c r="P200" t="str">
        <f t="shared" si="42"/>
        <v/>
      </c>
    </row>
    <row r="201" spans="1:16">
      <c r="A201" s="28" t="str">
        <f>IF(A200="","",IF(A200+1&gt;現場閉所取得計画表・実施状況報告書!$J$7,"",A200+1))</f>
        <v/>
      </c>
      <c r="B201" t="str">
        <f t="shared" ca="1" si="38"/>
        <v/>
      </c>
      <c r="C201" t="str" cm="1">
        <f t="array" aca="1" ref="C201" ca="1">IF(A201="","",IF(INDIRECT("現場閉所取得計画表・実施状況報告書!R"&amp;B201+1&amp;"C"&amp;2+WEEKDAY(A201,1),FALSE)=0,"",INDIRECT("現場閉所取得計画表・実施状況報告書!R"&amp;B201+1&amp;"C"&amp;2+WEEKDAY(A201,1),FALSE)))</f>
        <v/>
      </c>
      <c r="D201" t="str" cm="1">
        <f t="array" aca="1" ref="D201" ca="1">IF(A201="","",IF(INDIRECT("現場閉所取得計画表・実施状況報告書!R"&amp;B201+2&amp;"C"&amp;2+WEEKDAY(A201,1),FALSE)=0,"",INDIRECT("現場閉所取得計画表・実施状況報告書!R"&amp;B201+2&amp;"C"&amp;2+WEEKDAY(A201,1),FALSE)))</f>
        <v/>
      </c>
      <c r="E201" t="str">
        <f t="shared" si="39"/>
        <v/>
      </c>
      <c r="F201" t="str">
        <f t="shared" ca="1" si="34"/>
        <v/>
      </c>
      <c r="G201" t="str">
        <f t="shared" si="43"/>
        <v/>
      </c>
      <c r="H201" t="str">
        <f>IF(A201="","",IF(COUNTIF($G$2:G200,G201)&gt;0,"",MAX($H$2:H200)+1))</f>
        <v/>
      </c>
      <c r="I201" t="str">
        <f>IF(H201="","",IF(COUNTIF($P$1:P200,P201)&gt;0,B201+3,B201))</f>
        <v/>
      </c>
      <c r="J201" t="str">
        <f t="shared" si="44"/>
        <v/>
      </c>
      <c r="K201" t="str">
        <f t="shared" si="40"/>
        <v/>
      </c>
      <c r="L201" t="str">
        <f t="shared" si="35"/>
        <v/>
      </c>
      <c r="M201" t="str">
        <f t="shared" si="36"/>
        <v/>
      </c>
      <c r="N201" t="str">
        <f t="shared" si="41"/>
        <v/>
      </c>
      <c r="O201" t="str">
        <f t="shared" si="37"/>
        <v/>
      </c>
      <c r="P201" t="str">
        <f t="shared" si="42"/>
        <v/>
      </c>
    </row>
    <row r="202" spans="1:16">
      <c r="A202" s="28" t="str">
        <f>IF(A201="","",IF(A201+1&gt;現場閉所取得計画表・実施状況報告書!$J$7,"",A201+1))</f>
        <v/>
      </c>
      <c r="B202" t="str">
        <f t="shared" ca="1" si="38"/>
        <v/>
      </c>
      <c r="C202" t="str" cm="1">
        <f t="array" aca="1" ref="C202" ca="1">IF(A202="","",IF(INDIRECT("現場閉所取得計画表・実施状況報告書!R"&amp;B202+1&amp;"C"&amp;2+WEEKDAY(A202,1),FALSE)=0,"",INDIRECT("現場閉所取得計画表・実施状況報告書!R"&amp;B202+1&amp;"C"&amp;2+WEEKDAY(A202,1),FALSE)))</f>
        <v/>
      </c>
      <c r="D202" t="str" cm="1">
        <f t="array" aca="1" ref="D202" ca="1">IF(A202="","",IF(INDIRECT("現場閉所取得計画表・実施状況報告書!R"&amp;B202+2&amp;"C"&amp;2+WEEKDAY(A202,1),FALSE)=0,"",INDIRECT("現場閉所取得計画表・実施状況報告書!R"&amp;B202+2&amp;"C"&amp;2+WEEKDAY(A202,1),FALSE)))</f>
        <v/>
      </c>
      <c r="E202" t="str">
        <f t="shared" si="39"/>
        <v/>
      </c>
      <c r="F202" t="str">
        <f t="shared" ca="1" si="34"/>
        <v/>
      </c>
      <c r="G202" t="str">
        <f t="shared" si="43"/>
        <v/>
      </c>
      <c r="H202" t="str">
        <f>IF(A202="","",IF(COUNTIF($G$2:G201,G202)&gt;0,"",MAX($H$2:H201)+1))</f>
        <v/>
      </c>
      <c r="I202" t="str">
        <f>IF(H202="","",IF(COUNTIF($P$1:P201,P202)&gt;0,B202+3,B202))</f>
        <v/>
      </c>
      <c r="J202" t="str">
        <f t="shared" si="44"/>
        <v/>
      </c>
      <c r="K202" t="str">
        <f t="shared" si="40"/>
        <v/>
      </c>
      <c r="L202" t="str">
        <f t="shared" si="35"/>
        <v/>
      </c>
      <c r="M202" t="str">
        <f t="shared" si="36"/>
        <v/>
      </c>
      <c r="N202" t="str">
        <f t="shared" si="41"/>
        <v/>
      </c>
      <c r="O202" t="str">
        <f t="shared" si="37"/>
        <v/>
      </c>
      <c r="P202" t="str">
        <f t="shared" si="42"/>
        <v/>
      </c>
    </row>
    <row r="203" spans="1:16">
      <c r="A203" s="28" t="str">
        <f>IF(A202="","",IF(A202+1&gt;現場閉所取得計画表・実施状況報告書!$J$7,"",A202+1))</f>
        <v/>
      </c>
      <c r="B203" t="str">
        <f t="shared" ca="1" si="38"/>
        <v/>
      </c>
      <c r="C203" t="str" cm="1">
        <f t="array" aca="1" ref="C203" ca="1">IF(A203="","",IF(INDIRECT("現場閉所取得計画表・実施状況報告書!R"&amp;B203+1&amp;"C"&amp;2+WEEKDAY(A203,1),FALSE)=0,"",INDIRECT("現場閉所取得計画表・実施状況報告書!R"&amp;B203+1&amp;"C"&amp;2+WEEKDAY(A203,1),FALSE)))</f>
        <v/>
      </c>
      <c r="D203" t="str" cm="1">
        <f t="array" aca="1" ref="D203" ca="1">IF(A203="","",IF(INDIRECT("現場閉所取得計画表・実施状況報告書!R"&amp;B203+2&amp;"C"&amp;2+WEEKDAY(A203,1),FALSE)=0,"",INDIRECT("現場閉所取得計画表・実施状況報告書!R"&amp;B203+2&amp;"C"&amp;2+WEEKDAY(A203,1),FALSE)))</f>
        <v/>
      </c>
      <c r="E203" t="str">
        <f t="shared" si="39"/>
        <v/>
      </c>
      <c r="F203" t="str">
        <f t="shared" ca="1" si="34"/>
        <v/>
      </c>
      <c r="G203" t="str">
        <f t="shared" si="43"/>
        <v/>
      </c>
      <c r="H203" t="str">
        <f>IF(A203="","",IF(COUNTIF($G$2:G202,G203)&gt;0,"",MAX($H$2:H202)+1))</f>
        <v/>
      </c>
      <c r="I203" t="str">
        <f>IF(H203="","",IF(COUNTIF($P$1:P202,P203)&gt;0,B203+3,B203))</f>
        <v/>
      </c>
      <c r="J203" t="str">
        <f t="shared" si="44"/>
        <v/>
      </c>
      <c r="K203" t="str">
        <f t="shared" si="40"/>
        <v/>
      </c>
      <c r="L203" t="str">
        <f t="shared" si="35"/>
        <v/>
      </c>
      <c r="M203" t="str">
        <f t="shared" si="36"/>
        <v/>
      </c>
      <c r="N203" t="str">
        <f t="shared" si="41"/>
        <v/>
      </c>
      <c r="O203" t="str">
        <f t="shared" si="37"/>
        <v/>
      </c>
      <c r="P203" t="str">
        <f t="shared" si="42"/>
        <v/>
      </c>
    </row>
    <row r="204" spans="1:16">
      <c r="A204" s="28" t="str">
        <f>IF(A203="","",IF(A203+1&gt;現場閉所取得計画表・実施状況報告書!$J$7,"",A203+1))</f>
        <v/>
      </c>
      <c r="B204" t="str">
        <f t="shared" ca="1" si="38"/>
        <v/>
      </c>
      <c r="C204" t="str" cm="1">
        <f t="array" aca="1" ref="C204" ca="1">IF(A204="","",IF(INDIRECT("現場閉所取得計画表・実施状況報告書!R"&amp;B204+1&amp;"C"&amp;2+WEEKDAY(A204,1),FALSE)=0,"",INDIRECT("現場閉所取得計画表・実施状況報告書!R"&amp;B204+1&amp;"C"&amp;2+WEEKDAY(A204,1),FALSE)))</f>
        <v/>
      </c>
      <c r="D204" t="str" cm="1">
        <f t="array" aca="1" ref="D204" ca="1">IF(A204="","",IF(INDIRECT("現場閉所取得計画表・実施状況報告書!R"&amp;B204+2&amp;"C"&amp;2+WEEKDAY(A204,1),FALSE)=0,"",INDIRECT("現場閉所取得計画表・実施状況報告書!R"&amp;B204+2&amp;"C"&amp;2+WEEKDAY(A204,1),FALSE)))</f>
        <v/>
      </c>
      <c r="E204" t="str">
        <f t="shared" si="39"/>
        <v/>
      </c>
      <c r="F204" t="str">
        <f t="shared" ca="1" si="34"/>
        <v/>
      </c>
      <c r="G204" t="str">
        <f t="shared" si="43"/>
        <v/>
      </c>
      <c r="H204" t="str">
        <f>IF(A204="","",IF(COUNTIF($G$2:G203,G204)&gt;0,"",MAX($H$2:H203)+1))</f>
        <v/>
      </c>
      <c r="I204" t="str">
        <f>IF(H204="","",IF(COUNTIF($P$1:P203,P204)&gt;0,B204+3,B204))</f>
        <v/>
      </c>
      <c r="J204" t="str">
        <f t="shared" si="44"/>
        <v/>
      </c>
      <c r="K204" t="str">
        <f t="shared" si="40"/>
        <v/>
      </c>
      <c r="L204" t="str">
        <f t="shared" si="35"/>
        <v/>
      </c>
      <c r="M204" t="str">
        <f t="shared" si="36"/>
        <v/>
      </c>
      <c r="N204" t="str">
        <f t="shared" si="41"/>
        <v/>
      </c>
      <c r="O204" t="str">
        <f t="shared" si="37"/>
        <v/>
      </c>
      <c r="P204" t="str">
        <f t="shared" si="42"/>
        <v/>
      </c>
    </row>
    <row r="205" spans="1:16">
      <c r="A205" s="28" t="str">
        <f>IF(A204="","",IF(A204+1&gt;現場閉所取得計画表・実施状況報告書!$J$7,"",A204+1))</f>
        <v/>
      </c>
      <c r="B205" t="str">
        <f t="shared" ca="1" si="38"/>
        <v/>
      </c>
      <c r="C205" t="str" cm="1">
        <f t="array" aca="1" ref="C205" ca="1">IF(A205="","",IF(INDIRECT("現場閉所取得計画表・実施状況報告書!R"&amp;B205+1&amp;"C"&amp;2+WEEKDAY(A205,1),FALSE)=0,"",INDIRECT("現場閉所取得計画表・実施状況報告書!R"&amp;B205+1&amp;"C"&amp;2+WEEKDAY(A205,1),FALSE)))</f>
        <v/>
      </c>
      <c r="D205" t="str" cm="1">
        <f t="array" aca="1" ref="D205" ca="1">IF(A205="","",IF(INDIRECT("現場閉所取得計画表・実施状況報告書!R"&amp;B205+2&amp;"C"&amp;2+WEEKDAY(A205,1),FALSE)=0,"",INDIRECT("現場閉所取得計画表・実施状況報告書!R"&amp;B205+2&amp;"C"&amp;2+WEEKDAY(A205,1),FALSE)))</f>
        <v/>
      </c>
      <c r="E205" t="str">
        <f t="shared" si="39"/>
        <v/>
      </c>
      <c r="F205" t="str">
        <f t="shared" ca="1" si="34"/>
        <v/>
      </c>
      <c r="G205" t="str">
        <f t="shared" si="43"/>
        <v/>
      </c>
      <c r="H205" t="str">
        <f>IF(A205="","",IF(COUNTIF($G$2:G204,G205)&gt;0,"",MAX($H$2:H204)+1))</f>
        <v/>
      </c>
      <c r="I205" t="str">
        <f>IF(H205="","",IF(COUNTIF($P$1:P204,P205)&gt;0,B205+3,B205))</f>
        <v/>
      </c>
      <c r="J205" t="str">
        <f t="shared" si="44"/>
        <v/>
      </c>
      <c r="K205" t="str">
        <f t="shared" si="40"/>
        <v/>
      </c>
      <c r="L205" t="str">
        <f t="shared" si="35"/>
        <v/>
      </c>
      <c r="M205" t="str">
        <f t="shared" si="36"/>
        <v/>
      </c>
      <c r="N205" t="str">
        <f t="shared" si="41"/>
        <v/>
      </c>
      <c r="O205" t="str">
        <f t="shared" si="37"/>
        <v/>
      </c>
      <c r="P205" t="str">
        <f t="shared" si="42"/>
        <v/>
      </c>
    </row>
    <row r="206" spans="1:16">
      <c r="A206" s="28" t="str">
        <f>IF(A205="","",IF(A205+1&gt;現場閉所取得計画表・実施状況報告書!$J$7,"",A205+1))</f>
        <v/>
      </c>
      <c r="B206" t="str">
        <f t="shared" ca="1" si="38"/>
        <v/>
      </c>
      <c r="C206" t="str" cm="1">
        <f t="array" aca="1" ref="C206" ca="1">IF(A206="","",IF(INDIRECT("現場閉所取得計画表・実施状況報告書!R"&amp;B206+1&amp;"C"&amp;2+WEEKDAY(A206,1),FALSE)=0,"",INDIRECT("現場閉所取得計画表・実施状況報告書!R"&amp;B206+1&amp;"C"&amp;2+WEEKDAY(A206,1),FALSE)))</f>
        <v/>
      </c>
      <c r="D206" t="str" cm="1">
        <f t="array" aca="1" ref="D206" ca="1">IF(A206="","",IF(INDIRECT("現場閉所取得計画表・実施状況報告書!R"&amp;B206+2&amp;"C"&amp;2+WEEKDAY(A206,1),FALSE)=0,"",INDIRECT("現場閉所取得計画表・実施状況報告書!R"&amp;B206+2&amp;"C"&amp;2+WEEKDAY(A206,1),FALSE)))</f>
        <v/>
      </c>
      <c r="E206" t="str">
        <f t="shared" si="39"/>
        <v/>
      </c>
      <c r="F206" t="str">
        <f t="shared" ca="1" si="34"/>
        <v/>
      </c>
      <c r="G206" t="str">
        <f t="shared" si="43"/>
        <v/>
      </c>
      <c r="H206" t="str">
        <f>IF(A206="","",IF(COUNTIF($G$2:G205,G206)&gt;0,"",MAX($H$2:H205)+1))</f>
        <v/>
      </c>
      <c r="I206" t="str">
        <f>IF(H206="","",IF(COUNTIF($P$1:P205,P206)&gt;0,B206+3,B206))</f>
        <v/>
      </c>
      <c r="J206" t="str">
        <f t="shared" si="44"/>
        <v/>
      </c>
      <c r="K206" t="str">
        <f t="shared" si="40"/>
        <v/>
      </c>
      <c r="L206" t="str">
        <f t="shared" si="35"/>
        <v/>
      </c>
      <c r="M206" t="str">
        <f t="shared" si="36"/>
        <v/>
      </c>
      <c r="N206" t="str">
        <f t="shared" si="41"/>
        <v/>
      </c>
      <c r="O206" t="str">
        <f t="shared" si="37"/>
        <v/>
      </c>
      <c r="P206" t="str">
        <f t="shared" si="42"/>
        <v/>
      </c>
    </row>
    <row r="207" spans="1:16">
      <c r="A207" s="28" t="str">
        <f>IF(A206="","",IF(A206+1&gt;現場閉所取得計画表・実施状況報告書!$J$7,"",A206+1))</f>
        <v/>
      </c>
      <c r="B207" t="str">
        <f t="shared" ca="1" si="38"/>
        <v/>
      </c>
      <c r="C207" t="str" cm="1">
        <f t="array" aca="1" ref="C207" ca="1">IF(A207="","",IF(INDIRECT("現場閉所取得計画表・実施状況報告書!R"&amp;B207+1&amp;"C"&amp;2+WEEKDAY(A207,1),FALSE)=0,"",INDIRECT("現場閉所取得計画表・実施状況報告書!R"&amp;B207+1&amp;"C"&amp;2+WEEKDAY(A207,1),FALSE)))</f>
        <v/>
      </c>
      <c r="D207" t="str" cm="1">
        <f t="array" aca="1" ref="D207" ca="1">IF(A207="","",IF(INDIRECT("現場閉所取得計画表・実施状況報告書!R"&amp;B207+2&amp;"C"&amp;2+WEEKDAY(A207,1),FALSE)=0,"",INDIRECT("現場閉所取得計画表・実施状況報告書!R"&amp;B207+2&amp;"C"&amp;2+WEEKDAY(A207,1),FALSE)))</f>
        <v/>
      </c>
      <c r="E207" t="str">
        <f t="shared" si="39"/>
        <v/>
      </c>
      <c r="F207" t="str">
        <f t="shared" ca="1" si="34"/>
        <v/>
      </c>
      <c r="G207" t="str">
        <f t="shared" si="43"/>
        <v/>
      </c>
      <c r="H207" t="str">
        <f>IF(A207="","",IF(COUNTIF($G$2:G206,G207)&gt;0,"",MAX($H$2:H206)+1))</f>
        <v/>
      </c>
      <c r="I207" t="str">
        <f>IF(H207="","",IF(COUNTIF($P$1:P206,P207)&gt;0,B207+3,B207))</f>
        <v/>
      </c>
      <c r="J207" t="str">
        <f t="shared" si="44"/>
        <v/>
      </c>
      <c r="K207" t="str">
        <f t="shared" si="40"/>
        <v/>
      </c>
      <c r="L207" t="str">
        <f t="shared" si="35"/>
        <v/>
      </c>
      <c r="M207" t="str">
        <f t="shared" si="36"/>
        <v/>
      </c>
      <c r="N207" t="str">
        <f t="shared" si="41"/>
        <v/>
      </c>
      <c r="O207" t="str">
        <f t="shared" si="37"/>
        <v/>
      </c>
      <c r="P207" t="str">
        <f t="shared" si="42"/>
        <v/>
      </c>
    </row>
    <row r="208" spans="1:16">
      <c r="A208" s="28" t="str">
        <f>IF(A207="","",IF(A207+1&gt;現場閉所取得計画表・実施状況報告書!$J$7,"",A207+1))</f>
        <v/>
      </c>
      <c r="B208" t="str">
        <f t="shared" ca="1" si="38"/>
        <v/>
      </c>
      <c r="C208" t="str" cm="1">
        <f t="array" aca="1" ref="C208" ca="1">IF(A208="","",IF(INDIRECT("現場閉所取得計画表・実施状況報告書!R"&amp;B208+1&amp;"C"&amp;2+WEEKDAY(A208,1),FALSE)=0,"",INDIRECT("現場閉所取得計画表・実施状況報告書!R"&amp;B208+1&amp;"C"&amp;2+WEEKDAY(A208,1),FALSE)))</f>
        <v/>
      </c>
      <c r="D208" t="str" cm="1">
        <f t="array" aca="1" ref="D208" ca="1">IF(A208="","",IF(INDIRECT("現場閉所取得計画表・実施状況報告書!R"&amp;B208+2&amp;"C"&amp;2+WEEKDAY(A208,1),FALSE)=0,"",INDIRECT("現場閉所取得計画表・実施状況報告書!R"&amp;B208+2&amp;"C"&amp;2+WEEKDAY(A208,1),FALSE)))</f>
        <v/>
      </c>
      <c r="E208" t="str">
        <f t="shared" si="39"/>
        <v/>
      </c>
      <c r="F208" t="str">
        <f t="shared" ca="1" si="34"/>
        <v/>
      </c>
      <c r="G208" t="str">
        <f t="shared" si="43"/>
        <v/>
      </c>
      <c r="H208" t="str">
        <f>IF(A208="","",IF(COUNTIF($G$2:G207,G208)&gt;0,"",MAX($H$2:H207)+1))</f>
        <v/>
      </c>
      <c r="I208" t="str">
        <f>IF(H208="","",IF(COUNTIF($P$1:P207,P208)&gt;0,B208+3,B208))</f>
        <v/>
      </c>
      <c r="J208" t="str">
        <f t="shared" si="44"/>
        <v/>
      </c>
      <c r="K208" t="str">
        <f t="shared" si="40"/>
        <v/>
      </c>
      <c r="L208" t="str">
        <f t="shared" si="35"/>
        <v/>
      </c>
      <c r="M208" t="str">
        <f t="shared" si="36"/>
        <v/>
      </c>
      <c r="N208" t="str">
        <f t="shared" si="41"/>
        <v/>
      </c>
      <c r="O208" t="str">
        <f t="shared" si="37"/>
        <v/>
      </c>
      <c r="P208" t="str">
        <f t="shared" si="42"/>
        <v/>
      </c>
    </row>
    <row r="209" spans="1:16">
      <c r="A209" s="28" t="str">
        <f>IF(A208="","",IF(A208+1&gt;現場閉所取得計画表・実施状況報告書!$J$7,"",A208+1))</f>
        <v/>
      </c>
      <c r="B209" t="str">
        <f t="shared" ca="1" si="38"/>
        <v/>
      </c>
      <c r="C209" t="str" cm="1">
        <f t="array" aca="1" ref="C209" ca="1">IF(A209="","",IF(INDIRECT("現場閉所取得計画表・実施状況報告書!R"&amp;B209+1&amp;"C"&amp;2+WEEKDAY(A209,1),FALSE)=0,"",INDIRECT("現場閉所取得計画表・実施状況報告書!R"&amp;B209+1&amp;"C"&amp;2+WEEKDAY(A209,1),FALSE)))</f>
        <v/>
      </c>
      <c r="D209" t="str" cm="1">
        <f t="array" aca="1" ref="D209" ca="1">IF(A209="","",IF(INDIRECT("現場閉所取得計画表・実施状況報告書!R"&amp;B209+2&amp;"C"&amp;2+WEEKDAY(A209,1),FALSE)=0,"",INDIRECT("現場閉所取得計画表・実施状況報告書!R"&amp;B209+2&amp;"C"&amp;2+WEEKDAY(A209,1),FALSE)))</f>
        <v/>
      </c>
      <c r="E209" t="str">
        <f t="shared" si="39"/>
        <v/>
      </c>
      <c r="F209" t="str">
        <f t="shared" ca="1" si="34"/>
        <v/>
      </c>
      <c r="G209" t="str">
        <f t="shared" si="43"/>
        <v/>
      </c>
      <c r="H209" t="str">
        <f>IF(A209="","",IF(COUNTIF($G$2:G208,G209)&gt;0,"",MAX($H$2:H208)+1))</f>
        <v/>
      </c>
      <c r="I209" t="str">
        <f>IF(H209="","",IF(COUNTIF($P$1:P208,P209)&gt;0,B209+3,B209))</f>
        <v/>
      </c>
      <c r="J209" t="str">
        <f t="shared" si="44"/>
        <v/>
      </c>
      <c r="K209" t="str">
        <f t="shared" si="40"/>
        <v/>
      </c>
      <c r="L209" t="str">
        <f t="shared" si="35"/>
        <v/>
      </c>
      <c r="M209" t="str">
        <f t="shared" si="36"/>
        <v/>
      </c>
      <c r="N209" t="str">
        <f t="shared" si="41"/>
        <v/>
      </c>
      <c r="O209" t="str">
        <f t="shared" si="37"/>
        <v/>
      </c>
      <c r="P209" t="str">
        <f t="shared" si="42"/>
        <v/>
      </c>
    </row>
    <row r="210" spans="1:16">
      <c r="A210" s="28" t="str">
        <f>IF(A209="","",IF(A209+1&gt;現場閉所取得計画表・実施状況報告書!$J$7,"",A209+1))</f>
        <v/>
      </c>
      <c r="B210" t="str">
        <f t="shared" ca="1" si="38"/>
        <v/>
      </c>
      <c r="C210" t="str" cm="1">
        <f t="array" aca="1" ref="C210" ca="1">IF(A210="","",IF(INDIRECT("現場閉所取得計画表・実施状況報告書!R"&amp;B210+1&amp;"C"&amp;2+WEEKDAY(A210,1),FALSE)=0,"",INDIRECT("現場閉所取得計画表・実施状況報告書!R"&amp;B210+1&amp;"C"&amp;2+WEEKDAY(A210,1),FALSE)))</f>
        <v/>
      </c>
      <c r="D210" t="str" cm="1">
        <f t="array" aca="1" ref="D210" ca="1">IF(A210="","",IF(INDIRECT("現場閉所取得計画表・実施状況報告書!R"&amp;B210+2&amp;"C"&amp;2+WEEKDAY(A210,1),FALSE)=0,"",INDIRECT("現場閉所取得計画表・実施状況報告書!R"&amp;B210+2&amp;"C"&amp;2+WEEKDAY(A210,1),FALSE)))</f>
        <v/>
      </c>
      <c r="E210" t="str">
        <f t="shared" si="39"/>
        <v/>
      </c>
      <c r="F210" t="str">
        <f t="shared" ca="1" si="34"/>
        <v/>
      </c>
      <c r="G210" t="str">
        <f t="shared" si="43"/>
        <v/>
      </c>
      <c r="H210" t="str">
        <f>IF(A210="","",IF(COUNTIF($G$2:G209,G210)&gt;0,"",MAX($H$2:H209)+1))</f>
        <v/>
      </c>
      <c r="I210" t="str">
        <f>IF(H210="","",IF(COUNTIF($P$1:P209,P210)&gt;0,B210+3,B210))</f>
        <v/>
      </c>
      <c r="J210" t="str">
        <f t="shared" si="44"/>
        <v/>
      </c>
      <c r="K210" t="str">
        <f t="shared" si="40"/>
        <v/>
      </c>
      <c r="L210" t="str">
        <f t="shared" si="35"/>
        <v/>
      </c>
      <c r="M210" t="str">
        <f t="shared" si="36"/>
        <v/>
      </c>
      <c r="N210" t="str">
        <f t="shared" si="41"/>
        <v/>
      </c>
      <c r="O210" t="str">
        <f t="shared" si="37"/>
        <v/>
      </c>
      <c r="P210" t="str">
        <f t="shared" si="42"/>
        <v/>
      </c>
    </row>
    <row r="211" spans="1:16">
      <c r="A211" s="28" t="str">
        <f>IF(A210="","",IF(A210+1&gt;現場閉所取得計画表・実施状況報告書!$J$7,"",A210+1))</f>
        <v/>
      </c>
      <c r="B211" t="str">
        <f t="shared" ca="1" si="38"/>
        <v/>
      </c>
      <c r="C211" t="str" cm="1">
        <f t="array" aca="1" ref="C211" ca="1">IF(A211="","",IF(INDIRECT("現場閉所取得計画表・実施状況報告書!R"&amp;B211+1&amp;"C"&amp;2+WEEKDAY(A211,1),FALSE)=0,"",INDIRECT("現場閉所取得計画表・実施状況報告書!R"&amp;B211+1&amp;"C"&amp;2+WEEKDAY(A211,1),FALSE)))</f>
        <v/>
      </c>
      <c r="D211" t="str" cm="1">
        <f t="array" aca="1" ref="D211" ca="1">IF(A211="","",IF(INDIRECT("現場閉所取得計画表・実施状況報告書!R"&amp;B211+2&amp;"C"&amp;2+WEEKDAY(A211,1),FALSE)=0,"",INDIRECT("現場閉所取得計画表・実施状況報告書!R"&amp;B211+2&amp;"C"&amp;2+WEEKDAY(A211,1),FALSE)))</f>
        <v/>
      </c>
      <c r="E211" t="str">
        <f t="shared" si="39"/>
        <v/>
      </c>
      <c r="F211" t="str">
        <f t="shared" ca="1" si="34"/>
        <v/>
      </c>
      <c r="G211" t="str">
        <f t="shared" si="43"/>
        <v/>
      </c>
      <c r="H211" t="str">
        <f>IF(A211="","",IF(COUNTIF($G$2:G210,G211)&gt;0,"",MAX($H$2:H210)+1))</f>
        <v/>
      </c>
      <c r="I211" t="str">
        <f>IF(H211="","",IF(COUNTIF($P$1:P210,P211)&gt;0,B211+3,B211))</f>
        <v/>
      </c>
      <c r="J211" t="str">
        <f t="shared" si="44"/>
        <v/>
      </c>
      <c r="K211" t="str">
        <f t="shared" si="40"/>
        <v/>
      </c>
      <c r="L211" t="str">
        <f t="shared" si="35"/>
        <v/>
      </c>
      <c r="M211" t="str">
        <f t="shared" si="36"/>
        <v/>
      </c>
      <c r="N211" t="str">
        <f t="shared" si="41"/>
        <v/>
      </c>
      <c r="O211" t="str">
        <f t="shared" si="37"/>
        <v/>
      </c>
      <c r="P211" t="str">
        <f t="shared" si="42"/>
        <v/>
      </c>
    </row>
    <row r="212" spans="1:16">
      <c r="A212" s="28" t="str">
        <f>IF(A211="","",IF(A211+1&gt;現場閉所取得計画表・実施状況報告書!$J$7,"",A211+1))</f>
        <v/>
      </c>
      <c r="B212" t="str">
        <f t="shared" ca="1" si="38"/>
        <v/>
      </c>
      <c r="C212" t="str" cm="1">
        <f t="array" aca="1" ref="C212" ca="1">IF(A212="","",IF(INDIRECT("現場閉所取得計画表・実施状況報告書!R"&amp;B212+1&amp;"C"&amp;2+WEEKDAY(A212,1),FALSE)=0,"",INDIRECT("現場閉所取得計画表・実施状況報告書!R"&amp;B212+1&amp;"C"&amp;2+WEEKDAY(A212,1),FALSE)))</f>
        <v/>
      </c>
      <c r="D212" t="str" cm="1">
        <f t="array" aca="1" ref="D212" ca="1">IF(A212="","",IF(INDIRECT("現場閉所取得計画表・実施状況報告書!R"&amp;B212+2&amp;"C"&amp;2+WEEKDAY(A212,1),FALSE)=0,"",INDIRECT("現場閉所取得計画表・実施状況報告書!R"&amp;B212+2&amp;"C"&amp;2+WEEKDAY(A212,1),FALSE)))</f>
        <v/>
      </c>
      <c r="E212" t="str">
        <f t="shared" si="39"/>
        <v/>
      </c>
      <c r="F212" t="str">
        <f t="shared" ca="1" si="34"/>
        <v/>
      </c>
      <c r="G212" t="str">
        <f t="shared" si="43"/>
        <v/>
      </c>
      <c r="H212" t="str">
        <f>IF(A212="","",IF(COUNTIF($G$2:G211,G212)&gt;0,"",MAX($H$2:H211)+1))</f>
        <v/>
      </c>
      <c r="I212" t="str">
        <f>IF(H212="","",IF(COUNTIF($P$1:P211,P212)&gt;0,B212+3,B212))</f>
        <v/>
      </c>
      <c r="J212" t="str">
        <f t="shared" si="44"/>
        <v/>
      </c>
      <c r="K212" t="str">
        <f t="shared" si="40"/>
        <v/>
      </c>
      <c r="L212" t="str">
        <f t="shared" si="35"/>
        <v/>
      </c>
      <c r="M212" t="str">
        <f t="shared" si="36"/>
        <v/>
      </c>
      <c r="N212" t="str">
        <f t="shared" si="41"/>
        <v/>
      </c>
      <c r="O212" t="str">
        <f t="shared" si="37"/>
        <v/>
      </c>
      <c r="P212" t="str">
        <f t="shared" si="42"/>
        <v/>
      </c>
    </row>
    <row r="213" spans="1:16">
      <c r="A213" s="28" t="str">
        <f>IF(A212="","",IF(A212+1&gt;現場閉所取得計画表・実施状況報告書!$J$7,"",A212+1))</f>
        <v/>
      </c>
      <c r="B213" t="str">
        <f t="shared" ca="1" si="38"/>
        <v/>
      </c>
      <c r="C213" t="str" cm="1">
        <f t="array" aca="1" ref="C213" ca="1">IF(A213="","",IF(INDIRECT("現場閉所取得計画表・実施状況報告書!R"&amp;B213+1&amp;"C"&amp;2+WEEKDAY(A213,1),FALSE)=0,"",INDIRECT("現場閉所取得計画表・実施状況報告書!R"&amp;B213+1&amp;"C"&amp;2+WEEKDAY(A213,1),FALSE)))</f>
        <v/>
      </c>
      <c r="D213" t="str" cm="1">
        <f t="array" aca="1" ref="D213" ca="1">IF(A213="","",IF(INDIRECT("現場閉所取得計画表・実施状況報告書!R"&amp;B213+2&amp;"C"&amp;2+WEEKDAY(A213,1),FALSE)=0,"",INDIRECT("現場閉所取得計画表・実施状況報告書!R"&amp;B213+2&amp;"C"&amp;2+WEEKDAY(A213,1),FALSE)))</f>
        <v/>
      </c>
      <c r="E213" t="str">
        <f t="shared" si="39"/>
        <v/>
      </c>
      <c r="F213" t="str">
        <f t="shared" ca="1" si="34"/>
        <v/>
      </c>
      <c r="G213" t="str">
        <f t="shared" si="43"/>
        <v/>
      </c>
      <c r="H213" t="str">
        <f>IF(A213="","",IF(COUNTIF($G$2:G212,G213)&gt;0,"",MAX($H$2:H212)+1))</f>
        <v/>
      </c>
      <c r="I213" t="str">
        <f>IF(H213="","",IF(COUNTIF($P$1:P212,P213)&gt;0,B213+3,B213))</f>
        <v/>
      </c>
      <c r="J213" t="str">
        <f t="shared" si="44"/>
        <v/>
      </c>
      <c r="K213" t="str">
        <f t="shared" si="40"/>
        <v/>
      </c>
      <c r="L213" t="str">
        <f t="shared" si="35"/>
        <v/>
      </c>
      <c r="M213" t="str">
        <f t="shared" si="36"/>
        <v/>
      </c>
      <c r="N213" t="str">
        <f t="shared" si="41"/>
        <v/>
      </c>
      <c r="O213" t="str">
        <f t="shared" si="37"/>
        <v/>
      </c>
      <c r="P213" t="str">
        <f t="shared" si="42"/>
        <v/>
      </c>
    </row>
    <row r="214" spans="1:16">
      <c r="A214" s="28" t="str">
        <f>IF(A213="","",IF(A213+1&gt;現場閉所取得計画表・実施状況報告書!$J$7,"",A213+1))</f>
        <v/>
      </c>
      <c r="B214" t="str">
        <f t="shared" ca="1" si="38"/>
        <v/>
      </c>
      <c r="C214" t="str" cm="1">
        <f t="array" aca="1" ref="C214" ca="1">IF(A214="","",IF(INDIRECT("現場閉所取得計画表・実施状況報告書!R"&amp;B214+1&amp;"C"&amp;2+WEEKDAY(A214,1),FALSE)=0,"",INDIRECT("現場閉所取得計画表・実施状況報告書!R"&amp;B214+1&amp;"C"&amp;2+WEEKDAY(A214,1),FALSE)))</f>
        <v/>
      </c>
      <c r="D214" t="str" cm="1">
        <f t="array" aca="1" ref="D214" ca="1">IF(A214="","",IF(INDIRECT("現場閉所取得計画表・実施状況報告書!R"&amp;B214+2&amp;"C"&amp;2+WEEKDAY(A214,1),FALSE)=0,"",INDIRECT("現場閉所取得計画表・実施状況報告書!R"&amp;B214+2&amp;"C"&amp;2+WEEKDAY(A214,1),FALSE)))</f>
        <v/>
      </c>
      <c r="E214" t="str">
        <f t="shared" si="39"/>
        <v/>
      </c>
      <c r="F214" t="str">
        <f t="shared" ca="1" si="34"/>
        <v/>
      </c>
      <c r="G214" t="str">
        <f t="shared" si="43"/>
        <v/>
      </c>
      <c r="H214" t="str">
        <f>IF(A214="","",IF(COUNTIF($G$2:G213,G214)&gt;0,"",MAX($H$2:H213)+1))</f>
        <v/>
      </c>
      <c r="I214" t="str">
        <f>IF(H214="","",IF(COUNTIF($P$1:P213,P214)&gt;0,B214+3,B214))</f>
        <v/>
      </c>
      <c r="J214" t="str">
        <f t="shared" si="44"/>
        <v/>
      </c>
      <c r="K214" t="str">
        <f t="shared" si="40"/>
        <v/>
      </c>
      <c r="L214" t="str">
        <f t="shared" si="35"/>
        <v/>
      </c>
      <c r="M214" t="str">
        <f t="shared" si="36"/>
        <v/>
      </c>
      <c r="N214" t="str">
        <f t="shared" si="41"/>
        <v/>
      </c>
      <c r="O214" t="str">
        <f t="shared" si="37"/>
        <v/>
      </c>
      <c r="P214" t="str">
        <f t="shared" si="42"/>
        <v/>
      </c>
    </row>
    <row r="215" spans="1:16">
      <c r="A215" s="28" t="str">
        <f>IF(A214="","",IF(A214+1&gt;現場閉所取得計画表・実施状況報告書!$J$7,"",A214+1))</f>
        <v/>
      </c>
      <c r="B215" t="str">
        <f t="shared" ca="1" si="38"/>
        <v/>
      </c>
      <c r="C215" t="str" cm="1">
        <f t="array" aca="1" ref="C215" ca="1">IF(A215="","",IF(INDIRECT("現場閉所取得計画表・実施状況報告書!R"&amp;B215+1&amp;"C"&amp;2+WEEKDAY(A215,1),FALSE)=0,"",INDIRECT("現場閉所取得計画表・実施状況報告書!R"&amp;B215+1&amp;"C"&amp;2+WEEKDAY(A215,1),FALSE)))</f>
        <v/>
      </c>
      <c r="D215" t="str" cm="1">
        <f t="array" aca="1" ref="D215" ca="1">IF(A215="","",IF(INDIRECT("現場閉所取得計画表・実施状況報告書!R"&amp;B215+2&amp;"C"&amp;2+WEEKDAY(A215,1),FALSE)=0,"",INDIRECT("現場閉所取得計画表・実施状況報告書!R"&amp;B215+2&amp;"C"&amp;2+WEEKDAY(A215,1),FALSE)))</f>
        <v/>
      </c>
      <c r="E215" t="str">
        <f t="shared" si="39"/>
        <v/>
      </c>
      <c r="F215" t="str">
        <f t="shared" ca="1" si="34"/>
        <v/>
      </c>
      <c r="G215" t="str">
        <f t="shared" si="43"/>
        <v/>
      </c>
      <c r="H215" t="str">
        <f>IF(A215="","",IF(COUNTIF($G$2:G214,G215)&gt;0,"",MAX($H$2:H214)+1))</f>
        <v/>
      </c>
      <c r="I215" t="str">
        <f>IF(H215="","",IF(COUNTIF($P$1:P214,P215)&gt;0,B215+3,B215))</f>
        <v/>
      </c>
      <c r="J215" t="str">
        <f t="shared" si="44"/>
        <v/>
      </c>
      <c r="K215" t="str">
        <f t="shared" si="40"/>
        <v/>
      </c>
      <c r="L215" t="str">
        <f t="shared" si="35"/>
        <v/>
      </c>
      <c r="M215" t="str">
        <f t="shared" si="36"/>
        <v/>
      </c>
      <c r="N215" t="str">
        <f t="shared" si="41"/>
        <v/>
      </c>
      <c r="O215" t="str">
        <f t="shared" si="37"/>
        <v/>
      </c>
      <c r="P215" t="str">
        <f t="shared" si="42"/>
        <v/>
      </c>
    </row>
    <row r="216" spans="1:16">
      <c r="A216" s="28" t="str">
        <f>IF(A215="","",IF(A215+1&gt;現場閉所取得計画表・実施状況報告書!$J$7,"",A215+1))</f>
        <v/>
      </c>
      <c r="B216" t="str">
        <f t="shared" ca="1" si="38"/>
        <v/>
      </c>
      <c r="C216" t="str" cm="1">
        <f t="array" aca="1" ref="C216" ca="1">IF(A216="","",IF(INDIRECT("現場閉所取得計画表・実施状況報告書!R"&amp;B216+1&amp;"C"&amp;2+WEEKDAY(A216,1),FALSE)=0,"",INDIRECT("現場閉所取得計画表・実施状況報告書!R"&amp;B216+1&amp;"C"&amp;2+WEEKDAY(A216,1),FALSE)))</f>
        <v/>
      </c>
      <c r="D216" t="str" cm="1">
        <f t="array" aca="1" ref="D216" ca="1">IF(A216="","",IF(INDIRECT("現場閉所取得計画表・実施状況報告書!R"&amp;B216+2&amp;"C"&amp;2+WEEKDAY(A216,1),FALSE)=0,"",INDIRECT("現場閉所取得計画表・実施状況報告書!R"&amp;B216+2&amp;"C"&amp;2+WEEKDAY(A216,1),FALSE)))</f>
        <v/>
      </c>
      <c r="E216" t="str">
        <f t="shared" si="39"/>
        <v/>
      </c>
      <c r="F216" t="str">
        <f t="shared" ca="1" si="34"/>
        <v/>
      </c>
      <c r="G216" t="str">
        <f t="shared" si="43"/>
        <v/>
      </c>
      <c r="H216" t="str">
        <f>IF(A216="","",IF(COUNTIF($G$2:G215,G216)&gt;0,"",MAX($H$2:H215)+1))</f>
        <v/>
      </c>
      <c r="I216" t="str">
        <f>IF(H216="","",IF(COUNTIF($P$1:P215,P216)&gt;0,B216+3,B216))</f>
        <v/>
      </c>
      <c r="J216" t="str">
        <f t="shared" si="44"/>
        <v/>
      </c>
      <c r="K216" t="str">
        <f t="shared" si="40"/>
        <v/>
      </c>
      <c r="L216" t="str">
        <f t="shared" si="35"/>
        <v/>
      </c>
      <c r="M216" t="str">
        <f t="shared" si="36"/>
        <v/>
      </c>
      <c r="N216" t="str">
        <f t="shared" si="41"/>
        <v/>
      </c>
      <c r="O216" t="str">
        <f t="shared" si="37"/>
        <v/>
      </c>
      <c r="P216" t="str">
        <f t="shared" si="42"/>
        <v/>
      </c>
    </row>
    <row r="217" spans="1:16">
      <c r="A217" s="28" t="str">
        <f>IF(A216="","",IF(A216+1&gt;現場閉所取得計画表・実施状況報告書!$J$7,"",A216+1))</f>
        <v/>
      </c>
      <c r="B217" t="str">
        <f t="shared" ca="1" si="38"/>
        <v/>
      </c>
      <c r="C217" t="str" cm="1">
        <f t="array" aca="1" ref="C217" ca="1">IF(A217="","",IF(INDIRECT("現場閉所取得計画表・実施状況報告書!R"&amp;B217+1&amp;"C"&amp;2+WEEKDAY(A217,1),FALSE)=0,"",INDIRECT("現場閉所取得計画表・実施状況報告書!R"&amp;B217+1&amp;"C"&amp;2+WEEKDAY(A217,1),FALSE)))</f>
        <v/>
      </c>
      <c r="D217" t="str" cm="1">
        <f t="array" aca="1" ref="D217" ca="1">IF(A217="","",IF(INDIRECT("現場閉所取得計画表・実施状況報告書!R"&amp;B217+2&amp;"C"&amp;2+WEEKDAY(A217,1),FALSE)=0,"",INDIRECT("現場閉所取得計画表・実施状況報告書!R"&amp;B217+2&amp;"C"&amp;2+WEEKDAY(A217,1),FALSE)))</f>
        <v/>
      </c>
      <c r="E217" t="str">
        <f t="shared" si="39"/>
        <v/>
      </c>
      <c r="F217" t="str">
        <f t="shared" ca="1" si="34"/>
        <v/>
      </c>
      <c r="G217" t="str">
        <f t="shared" si="43"/>
        <v/>
      </c>
      <c r="H217" t="str">
        <f>IF(A217="","",IF(COUNTIF($G$2:G216,G217)&gt;0,"",MAX($H$2:H216)+1))</f>
        <v/>
      </c>
      <c r="I217" t="str">
        <f>IF(H217="","",IF(COUNTIF($P$1:P216,P217)&gt;0,B217+3,B217))</f>
        <v/>
      </c>
      <c r="J217" t="str">
        <f t="shared" si="44"/>
        <v/>
      </c>
      <c r="K217" t="str">
        <f t="shared" si="40"/>
        <v/>
      </c>
      <c r="L217" t="str">
        <f t="shared" si="35"/>
        <v/>
      </c>
      <c r="M217" t="str">
        <f t="shared" si="36"/>
        <v/>
      </c>
      <c r="N217" t="str">
        <f t="shared" si="41"/>
        <v/>
      </c>
      <c r="O217" t="str">
        <f t="shared" si="37"/>
        <v/>
      </c>
      <c r="P217" t="str">
        <f t="shared" si="42"/>
        <v/>
      </c>
    </row>
    <row r="218" spans="1:16">
      <c r="A218" s="28" t="str">
        <f>IF(A217="","",IF(A217+1&gt;現場閉所取得計画表・実施状況報告書!$J$7,"",A217+1))</f>
        <v/>
      </c>
      <c r="B218" t="str">
        <f t="shared" ca="1" si="38"/>
        <v/>
      </c>
      <c r="C218" t="str" cm="1">
        <f t="array" aca="1" ref="C218" ca="1">IF(A218="","",IF(INDIRECT("現場閉所取得計画表・実施状況報告書!R"&amp;B218+1&amp;"C"&amp;2+WEEKDAY(A218,1),FALSE)=0,"",INDIRECT("現場閉所取得計画表・実施状況報告書!R"&amp;B218+1&amp;"C"&amp;2+WEEKDAY(A218,1),FALSE)))</f>
        <v/>
      </c>
      <c r="D218" t="str" cm="1">
        <f t="array" aca="1" ref="D218" ca="1">IF(A218="","",IF(INDIRECT("現場閉所取得計画表・実施状況報告書!R"&amp;B218+2&amp;"C"&amp;2+WEEKDAY(A218,1),FALSE)=0,"",INDIRECT("現場閉所取得計画表・実施状況報告書!R"&amp;B218+2&amp;"C"&amp;2+WEEKDAY(A218,1),FALSE)))</f>
        <v/>
      </c>
      <c r="E218" t="str">
        <f t="shared" si="39"/>
        <v/>
      </c>
      <c r="F218" t="str">
        <f t="shared" ca="1" si="34"/>
        <v/>
      </c>
      <c r="G218" t="str">
        <f t="shared" si="43"/>
        <v/>
      </c>
      <c r="H218" t="str">
        <f>IF(A218="","",IF(COUNTIF($G$2:G217,G218)&gt;0,"",MAX($H$2:H217)+1))</f>
        <v/>
      </c>
      <c r="I218" t="str">
        <f>IF(H218="","",IF(COUNTIF($P$1:P217,P218)&gt;0,B218+3,B218))</f>
        <v/>
      </c>
      <c r="J218" t="str">
        <f t="shared" si="44"/>
        <v/>
      </c>
      <c r="K218" t="str">
        <f t="shared" si="40"/>
        <v/>
      </c>
      <c r="L218" t="str">
        <f t="shared" si="35"/>
        <v/>
      </c>
      <c r="M218" t="str">
        <f t="shared" si="36"/>
        <v/>
      </c>
      <c r="N218" t="str">
        <f t="shared" si="41"/>
        <v/>
      </c>
      <c r="O218" t="str">
        <f t="shared" si="37"/>
        <v/>
      </c>
      <c r="P218" t="str">
        <f t="shared" si="42"/>
        <v/>
      </c>
    </row>
    <row r="219" spans="1:16">
      <c r="A219" s="28" t="str">
        <f>IF(A218="","",IF(A218+1&gt;現場閉所取得計画表・実施状況報告書!$J$7,"",A218+1))</f>
        <v/>
      </c>
      <c r="B219" t="str">
        <f t="shared" ca="1" si="38"/>
        <v/>
      </c>
      <c r="C219" t="str" cm="1">
        <f t="array" aca="1" ref="C219" ca="1">IF(A219="","",IF(INDIRECT("現場閉所取得計画表・実施状況報告書!R"&amp;B219+1&amp;"C"&amp;2+WEEKDAY(A219,1),FALSE)=0,"",INDIRECT("現場閉所取得計画表・実施状況報告書!R"&amp;B219+1&amp;"C"&amp;2+WEEKDAY(A219,1),FALSE)))</f>
        <v/>
      </c>
      <c r="D219" t="str" cm="1">
        <f t="array" aca="1" ref="D219" ca="1">IF(A219="","",IF(INDIRECT("現場閉所取得計画表・実施状況報告書!R"&amp;B219+2&amp;"C"&amp;2+WEEKDAY(A219,1),FALSE)=0,"",INDIRECT("現場閉所取得計画表・実施状況報告書!R"&amp;B219+2&amp;"C"&amp;2+WEEKDAY(A219,1),FALSE)))</f>
        <v/>
      </c>
      <c r="E219" t="str">
        <f t="shared" si="39"/>
        <v/>
      </c>
      <c r="F219" t="str">
        <f t="shared" ca="1" si="34"/>
        <v/>
      </c>
      <c r="G219" t="str">
        <f t="shared" si="43"/>
        <v/>
      </c>
      <c r="H219" t="str">
        <f>IF(A219="","",IF(COUNTIF($G$2:G218,G219)&gt;0,"",MAX($H$2:H218)+1))</f>
        <v/>
      </c>
      <c r="I219" t="str">
        <f>IF(H219="","",IF(COUNTIF($P$1:P218,P219)&gt;0,B219+3,B219))</f>
        <v/>
      </c>
      <c r="J219" t="str">
        <f t="shared" si="44"/>
        <v/>
      </c>
      <c r="K219" t="str">
        <f t="shared" si="40"/>
        <v/>
      </c>
      <c r="L219" t="str">
        <f t="shared" si="35"/>
        <v/>
      </c>
      <c r="M219" t="str">
        <f t="shared" si="36"/>
        <v/>
      </c>
      <c r="N219" t="str">
        <f t="shared" si="41"/>
        <v/>
      </c>
      <c r="O219" t="str">
        <f t="shared" si="37"/>
        <v/>
      </c>
      <c r="P219" t="str">
        <f t="shared" si="42"/>
        <v/>
      </c>
    </row>
    <row r="220" spans="1:16">
      <c r="A220" s="28" t="str">
        <f>IF(A219="","",IF(A219+1&gt;現場閉所取得計画表・実施状況報告書!$J$7,"",A219+1))</f>
        <v/>
      </c>
      <c r="B220" t="str">
        <f t="shared" ca="1" si="38"/>
        <v/>
      </c>
      <c r="C220" t="str" cm="1">
        <f t="array" aca="1" ref="C220" ca="1">IF(A220="","",IF(INDIRECT("現場閉所取得計画表・実施状況報告書!R"&amp;B220+1&amp;"C"&amp;2+WEEKDAY(A220,1),FALSE)=0,"",INDIRECT("現場閉所取得計画表・実施状況報告書!R"&amp;B220+1&amp;"C"&amp;2+WEEKDAY(A220,1),FALSE)))</f>
        <v/>
      </c>
      <c r="D220" t="str" cm="1">
        <f t="array" aca="1" ref="D220" ca="1">IF(A220="","",IF(INDIRECT("現場閉所取得計画表・実施状況報告書!R"&amp;B220+2&amp;"C"&amp;2+WEEKDAY(A220,1),FALSE)=0,"",INDIRECT("現場閉所取得計画表・実施状況報告書!R"&amp;B220+2&amp;"C"&amp;2+WEEKDAY(A220,1),FALSE)))</f>
        <v/>
      </c>
      <c r="E220" t="str">
        <f t="shared" si="39"/>
        <v/>
      </c>
      <c r="F220" t="str">
        <f t="shared" ca="1" si="34"/>
        <v/>
      </c>
      <c r="G220" t="str">
        <f t="shared" si="43"/>
        <v/>
      </c>
      <c r="H220" t="str">
        <f>IF(A220="","",IF(COUNTIF($G$2:G219,G220)&gt;0,"",MAX($H$2:H219)+1))</f>
        <v/>
      </c>
      <c r="I220" t="str">
        <f>IF(H220="","",IF(COUNTIF($P$1:P219,P220)&gt;0,B220+3,B220))</f>
        <v/>
      </c>
      <c r="J220" t="str">
        <f t="shared" si="44"/>
        <v/>
      </c>
      <c r="K220" t="str">
        <f t="shared" si="40"/>
        <v/>
      </c>
      <c r="L220" t="str">
        <f t="shared" si="35"/>
        <v/>
      </c>
      <c r="M220" t="str">
        <f t="shared" si="36"/>
        <v/>
      </c>
      <c r="N220" t="str">
        <f t="shared" si="41"/>
        <v/>
      </c>
      <c r="O220" t="str">
        <f t="shared" si="37"/>
        <v/>
      </c>
      <c r="P220" t="str">
        <f t="shared" si="42"/>
        <v/>
      </c>
    </row>
    <row r="221" spans="1:16">
      <c r="A221" s="28" t="str">
        <f>IF(A220="","",IF(A220+1&gt;現場閉所取得計画表・実施状況報告書!$J$7,"",A220+1))</f>
        <v/>
      </c>
      <c r="B221" t="str">
        <f t="shared" ca="1" si="38"/>
        <v/>
      </c>
      <c r="C221" t="str" cm="1">
        <f t="array" aca="1" ref="C221" ca="1">IF(A221="","",IF(INDIRECT("現場閉所取得計画表・実施状況報告書!R"&amp;B221+1&amp;"C"&amp;2+WEEKDAY(A221,1),FALSE)=0,"",INDIRECT("現場閉所取得計画表・実施状況報告書!R"&amp;B221+1&amp;"C"&amp;2+WEEKDAY(A221,1),FALSE)))</f>
        <v/>
      </c>
      <c r="D221" t="str" cm="1">
        <f t="array" aca="1" ref="D221" ca="1">IF(A221="","",IF(INDIRECT("現場閉所取得計画表・実施状況報告書!R"&amp;B221+2&amp;"C"&amp;2+WEEKDAY(A221,1),FALSE)=0,"",INDIRECT("現場閉所取得計画表・実施状況報告書!R"&amp;B221+2&amp;"C"&amp;2+WEEKDAY(A221,1),FALSE)))</f>
        <v/>
      </c>
      <c r="E221" t="str">
        <f t="shared" si="39"/>
        <v/>
      </c>
      <c r="F221" t="str">
        <f t="shared" ca="1" si="34"/>
        <v/>
      </c>
      <c r="G221" t="str">
        <f t="shared" si="43"/>
        <v/>
      </c>
      <c r="H221" t="str">
        <f>IF(A221="","",IF(COUNTIF($G$2:G220,G221)&gt;0,"",MAX($H$2:H220)+1))</f>
        <v/>
      </c>
      <c r="I221" t="str">
        <f>IF(H221="","",IF(COUNTIF($P$1:P220,P221)&gt;0,B221+3,B221))</f>
        <v/>
      </c>
      <c r="J221" t="str">
        <f t="shared" si="44"/>
        <v/>
      </c>
      <c r="K221" t="str">
        <f t="shared" si="40"/>
        <v/>
      </c>
      <c r="L221" t="str">
        <f t="shared" si="35"/>
        <v/>
      </c>
      <c r="M221" t="str">
        <f t="shared" si="36"/>
        <v/>
      </c>
      <c r="N221" t="str">
        <f t="shared" si="41"/>
        <v/>
      </c>
      <c r="O221" t="str">
        <f t="shared" si="37"/>
        <v/>
      </c>
      <c r="P221" t="str">
        <f t="shared" si="42"/>
        <v/>
      </c>
    </row>
    <row r="222" spans="1:16">
      <c r="A222" s="28" t="str">
        <f>IF(A221="","",IF(A221+1&gt;現場閉所取得計画表・実施状況報告書!$J$7,"",A221+1))</f>
        <v/>
      </c>
      <c r="B222" t="str">
        <f t="shared" ca="1" si="38"/>
        <v/>
      </c>
      <c r="C222" t="str" cm="1">
        <f t="array" aca="1" ref="C222" ca="1">IF(A222="","",IF(INDIRECT("現場閉所取得計画表・実施状況報告書!R"&amp;B222+1&amp;"C"&amp;2+WEEKDAY(A222,1),FALSE)=0,"",INDIRECT("現場閉所取得計画表・実施状況報告書!R"&amp;B222+1&amp;"C"&amp;2+WEEKDAY(A222,1),FALSE)))</f>
        <v/>
      </c>
      <c r="D222" t="str" cm="1">
        <f t="array" aca="1" ref="D222" ca="1">IF(A222="","",IF(INDIRECT("現場閉所取得計画表・実施状況報告書!R"&amp;B222+2&amp;"C"&amp;2+WEEKDAY(A222,1),FALSE)=0,"",INDIRECT("現場閉所取得計画表・実施状況報告書!R"&amp;B222+2&amp;"C"&amp;2+WEEKDAY(A222,1),FALSE)))</f>
        <v/>
      </c>
      <c r="E222" t="str">
        <f t="shared" si="39"/>
        <v/>
      </c>
      <c r="F222" t="str">
        <f t="shared" ca="1" si="34"/>
        <v/>
      </c>
      <c r="G222" t="str">
        <f t="shared" si="43"/>
        <v/>
      </c>
      <c r="H222" t="str">
        <f>IF(A222="","",IF(COUNTIF($G$2:G221,G222)&gt;0,"",MAX($H$2:H221)+1))</f>
        <v/>
      </c>
      <c r="I222" t="str">
        <f>IF(H222="","",IF(COUNTIF($P$1:P221,P222)&gt;0,B222+3,B222))</f>
        <v/>
      </c>
      <c r="J222" t="str">
        <f t="shared" si="44"/>
        <v/>
      </c>
      <c r="K222" t="str">
        <f t="shared" si="40"/>
        <v/>
      </c>
      <c r="L222" t="str">
        <f t="shared" si="35"/>
        <v/>
      </c>
      <c r="M222" t="str">
        <f t="shared" si="36"/>
        <v/>
      </c>
      <c r="N222" t="str">
        <f t="shared" si="41"/>
        <v/>
      </c>
      <c r="O222" t="str">
        <f t="shared" si="37"/>
        <v/>
      </c>
      <c r="P222" t="str">
        <f t="shared" si="42"/>
        <v/>
      </c>
    </row>
    <row r="223" spans="1:16">
      <c r="A223" s="28" t="str">
        <f>IF(A222="","",IF(A222+1&gt;現場閉所取得計画表・実施状況報告書!$J$7,"",A222+1))</f>
        <v/>
      </c>
      <c r="B223" t="str">
        <f t="shared" ca="1" si="38"/>
        <v/>
      </c>
      <c r="C223" t="str" cm="1">
        <f t="array" aca="1" ref="C223" ca="1">IF(A223="","",IF(INDIRECT("現場閉所取得計画表・実施状況報告書!R"&amp;B223+1&amp;"C"&amp;2+WEEKDAY(A223,1),FALSE)=0,"",INDIRECT("現場閉所取得計画表・実施状況報告書!R"&amp;B223+1&amp;"C"&amp;2+WEEKDAY(A223,1),FALSE)))</f>
        <v/>
      </c>
      <c r="D223" t="str" cm="1">
        <f t="array" aca="1" ref="D223" ca="1">IF(A223="","",IF(INDIRECT("現場閉所取得計画表・実施状況報告書!R"&amp;B223+2&amp;"C"&amp;2+WEEKDAY(A223,1),FALSE)=0,"",INDIRECT("現場閉所取得計画表・実施状況報告書!R"&amp;B223+2&amp;"C"&amp;2+WEEKDAY(A223,1),FALSE)))</f>
        <v/>
      </c>
      <c r="E223" t="str">
        <f t="shared" si="39"/>
        <v/>
      </c>
      <c r="F223" t="str">
        <f t="shared" ca="1" si="34"/>
        <v/>
      </c>
      <c r="G223" t="str">
        <f t="shared" si="43"/>
        <v/>
      </c>
      <c r="H223" t="str">
        <f>IF(A223="","",IF(COUNTIF($G$2:G222,G223)&gt;0,"",MAX($H$2:H222)+1))</f>
        <v/>
      </c>
      <c r="I223" t="str">
        <f>IF(H223="","",IF(COUNTIF($P$1:P222,P223)&gt;0,B223+3,B223))</f>
        <v/>
      </c>
      <c r="J223" t="str">
        <f t="shared" si="44"/>
        <v/>
      </c>
      <c r="K223" t="str">
        <f t="shared" si="40"/>
        <v/>
      </c>
      <c r="L223" t="str">
        <f t="shared" si="35"/>
        <v/>
      </c>
      <c r="M223" t="str">
        <f t="shared" si="36"/>
        <v/>
      </c>
      <c r="N223" t="str">
        <f t="shared" si="41"/>
        <v/>
      </c>
      <c r="O223" t="str">
        <f t="shared" si="37"/>
        <v/>
      </c>
      <c r="P223" t="str">
        <f t="shared" si="42"/>
        <v/>
      </c>
    </row>
    <row r="224" spans="1:16">
      <c r="A224" s="28" t="str">
        <f>IF(A223="","",IF(A223+1&gt;現場閉所取得計画表・実施状況報告書!$J$7,"",A223+1))</f>
        <v/>
      </c>
      <c r="B224" t="str">
        <f t="shared" ca="1" si="38"/>
        <v/>
      </c>
      <c r="C224" t="str" cm="1">
        <f t="array" aca="1" ref="C224" ca="1">IF(A224="","",IF(INDIRECT("現場閉所取得計画表・実施状況報告書!R"&amp;B224+1&amp;"C"&amp;2+WEEKDAY(A224,1),FALSE)=0,"",INDIRECT("現場閉所取得計画表・実施状況報告書!R"&amp;B224+1&amp;"C"&amp;2+WEEKDAY(A224,1),FALSE)))</f>
        <v/>
      </c>
      <c r="D224" t="str" cm="1">
        <f t="array" aca="1" ref="D224" ca="1">IF(A224="","",IF(INDIRECT("現場閉所取得計画表・実施状況報告書!R"&amp;B224+2&amp;"C"&amp;2+WEEKDAY(A224,1),FALSE)=0,"",INDIRECT("現場閉所取得計画表・実施状況報告書!R"&amp;B224+2&amp;"C"&amp;2+WEEKDAY(A224,1),FALSE)))</f>
        <v/>
      </c>
      <c r="E224" t="str">
        <f t="shared" si="39"/>
        <v/>
      </c>
      <c r="F224" t="str">
        <f t="shared" ca="1" si="34"/>
        <v/>
      </c>
      <c r="G224" t="str">
        <f t="shared" si="43"/>
        <v/>
      </c>
      <c r="H224" t="str">
        <f>IF(A224="","",IF(COUNTIF($G$2:G223,G224)&gt;0,"",MAX($H$2:H223)+1))</f>
        <v/>
      </c>
      <c r="I224" t="str">
        <f>IF(H224="","",IF(COUNTIF($P$1:P223,P224)&gt;0,B224+3,B224))</f>
        <v/>
      </c>
      <c r="J224" t="str">
        <f t="shared" si="44"/>
        <v/>
      </c>
      <c r="K224" t="str">
        <f t="shared" si="40"/>
        <v/>
      </c>
      <c r="L224" t="str">
        <f t="shared" si="35"/>
        <v/>
      </c>
      <c r="M224" t="str">
        <f t="shared" si="36"/>
        <v/>
      </c>
      <c r="N224" t="str">
        <f t="shared" si="41"/>
        <v/>
      </c>
      <c r="O224" t="str">
        <f t="shared" si="37"/>
        <v/>
      </c>
      <c r="P224" t="str">
        <f t="shared" si="42"/>
        <v/>
      </c>
    </row>
    <row r="225" spans="1:16">
      <c r="A225" s="28" t="str">
        <f>IF(A224="","",IF(A224+1&gt;現場閉所取得計画表・実施状況報告書!$J$7,"",A224+1))</f>
        <v/>
      </c>
      <c r="B225" t="str">
        <f t="shared" ca="1" si="38"/>
        <v/>
      </c>
      <c r="C225" t="str" cm="1">
        <f t="array" aca="1" ref="C225" ca="1">IF(A225="","",IF(INDIRECT("現場閉所取得計画表・実施状況報告書!R"&amp;B225+1&amp;"C"&amp;2+WEEKDAY(A225,1),FALSE)=0,"",INDIRECT("現場閉所取得計画表・実施状況報告書!R"&amp;B225+1&amp;"C"&amp;2+WEEKDAY(A225,1),FALSE)))</f>
        <v/>
      </c>
      <c r="D225" t="str" cm="1">
        <f t="array" aca="1" ref="D225" ca="1">IF(A225="","",IF(INDIRECT("現場閉所取得計画表・実施状況報告書!R"&amp;B225+2&amp;"C"&amp;2+WEEKDAY(A225,1),FALSE)=0,"",INDIRECT("現場閉所取得計画表・実施状況報告書!R"&amp;B225+2&amp;"C"&amp;2+WEEKDAY(A225,1),FALSE)))</f>
        <v/>
      </c>
      <c r="E225" t="str">
        <f t="shared" si="39"/>
        <v/>
      </c>
      <c r="F225" t="str">
        <f t="shared" ca="1" si="34"/>
        <v/>
      </c>
      <c r="G225" t="str">
        <f t="shared" si="43"/>
        <v/>
      </c>
      <c r="H225" t="str">
        <f>IF(A225="","",IF(COUNTIF($G$2:G224,G225)&gt;0,"",MAX($H$2:H224)+1))</f>
        <v/>
      </c>
      <c r="I225" t="str">
        <f>IF(H225="","",IF(COUNTIF($P$1:P224,P225)&gt;0,B225+3,B225))</f>
        <v/>
      </c>
      <c r="J225" t="str">
        <f t="shared" si="44"/>
        <v/>
      </c>
      <c r="K225" t="str">
        <f t="shared" si="40"/>
        <v/>
      </c>
      <c r="L225" t="str">
        <f t="shared" si="35"/>
        <v/>
      </c>
      <c r="M225" t="str">
        <f t="shared" si="36"/>
        <v/>
      </c>
      <c r="N225" t="str">
        <f t="shared" si="41"/>
        <v/>
      </c>
      <c r="O225" t="str">
        <f t="shared" si="37"/>
        <v/>
      </c>
      <c r="P225" t="str">
        <f t="shared" si="42"/>
        <v/>
      </c>
    </row>
    <row r="226" spans="1:16">
      <c r="A226" s="28" t="str">
        <f>IF(A225="","",IF(A225+1&gt;現場閉所取得計画表・実施状況報告書!$J$7,"",A225+1))</f>
        <v/>
      </c>
      <c r="B226" t="str">
        <f t="shared" ca="1" si="38"/>
        <v/>
      </c>
      <c r="C226" t="str" cm="1">
        <f t="array" aca="1" ref="C226" ca="1">IF(A226="","",IF(INDIRECT("現場閉所取得計画表・実施状況報告書!R"&amp;B226+1&amp;"C"&amp;2+WEEKDAY(A226,1),FALSE)=0,"",INDIRECT("現場閉所取得計画表・実施状況報告書!R"&amp;B226+1&amp;"C"&amp;2+WEEKDAY(A226,1),FALSE)))</f>
        <v/>
      </c>
      <c r="D226" t="str" cm="1">
        <f t="array" aca="1" ref="D226" ca="1">IF(A226="","",IF(INDIRECT("現場閉所取得計画表・実施状況報告書!R"&amp;B226+2&amp;"C"&amp;2+WEEKDAY(A226,1),FALSE)=0,"",INDIRECT("現場閉所取得計画表・実施状況報告書!R"&amp;B226+2&amp;"C"&amp;2+WEEKDAY(A226,1),FALSE)))</f>
        <v/>
      </c>
      <c r="E226" t="str">
        <f t="shared" si="39"/>
        <v/>
      </c>
      <c r="F226" t="str">
        <f t="shared" ca="1" si="34"/>
        <v/>
      </c>
      <c r="G226" t="str">
        <f t="shared" si="43"/>
        <v/>
      </c>
      <c r="H226" t="str">
        <f>IF(A226="","",IF(COUNTIF($G$2:G225,G226)&gt;0,"",MAX($H$2:H225)+1))</f>
        <v/>
      </c>
      <c r="I226" t="str">
        <f>IF(H226="","",IF(COUNTIF($P$1:P225,P226)&gt;0,B226+3,B226))</f>
        <v/>
      </c>
      <c r="J226" t="str">
        <f t="shared" si="44"/>
        <v/>
      </c>
      <c r="K226" t="str">
        <f t="shared" si="40"/>
        <v/>
      </c>
      <c r="L226" t="str">
        <f t="shared" si="35"/>
        <v/>
      </c>
      <c r="M226" t="str">
        <f t="shared" si="36"/>
        <v/>
      </c>
      <c r="N226" t="str">
        <f t="shared" si="41"/>
        <v/>
      </c>
      <c r="O226" t="str">
        <f t="shared" si="37"/>
        <v/>
      </c>
      <c r="P226" t="str">
        <f t="shared" si="42"/>
        <v/>
      </c>
    </row>
    <row r="227" spans="1:16">
      <c r="A227" s="28" t="str">
        <f>IF(A226="","",IF(A226+1&gt;現場閉所取得計画表・実施状況報告書!$J$7,"",A226+1))</f>
        <v/>
      </c>
      <c r="B227" t="str">
        <f t="shared" ca="1" si="38"/>
        <v/>
      </c>
      <c r="C227" t="str" cm="1">
        <f t="array" aca="1" ref="C227" ca="1">IF(A227="","",IF(INDIRECT("現場閉所取得計画表・実施状況報告書!R"&amp;B227+1&amp;"C"&amp;2+WEEKDAY(A227,1),FALSE)=0,"",INDIRECT("現場閉所取得計画表・実施状況報告書!R"&amp;B227+1&amp;"C"&amp;2+WEEKDAY(A227,1),FALSE)))</f>
        <v/>
      </c>
      <c r="D227" t="str" cm="1">
        <f t="array" aca="1" ref="D227" ca="1">IF(A227="","",IF(INDIRECT("現場閉所取得計画表・実施状況報告書!R"&amp;B227+2&amp;"C"&amp;2+WEEKDAY(A227,1),FALSE)=0,"",INDIRECT("現場閉所取得計画表・実施状況報告書!R"&amp;B227+2&amp;"C"&amp;2+WEEKDAY(A227,1),FALSE)))</f>
        <v/>
      </c>
      <c r="E227" t="str">
        <f t="shared" si="39"/>
        <v/>
      </c>
      <c r="F227" t="str">
        <f t="shared" ca="1" si="34"/>
        <v/>
      </c>
      <c r="G227" t="str">
        <f t="shared" si="43"/>
        <v/>
      </c>
      <c r="H227" t="str">
        <f>IF(A227="","",IF(COUNTIF($G$2:G226,G227)&gt;0,"",MAX($H$2:H226)+1))</f>
        <v/>
      </c>
      <c r="I227" t="str">
        <f>IF(H227="","",IF(COUNTIF($P$1:P226,P227)&gt;0,B227+3,B227))</f>
        <v/>
      </c>
      <c r="J227" t="str">
        <f t="shared" si="44"/>
        <v/>
      </c>
      <c r="K227" t="str">
        <f t="shared" si="40"/>
        <v/>
      </c>
      <c r="L227" t="str">
        <f t="shared" si="35"/>
        <v/>
      </c>
      <c r="M227" t="str">
        <f t="shared" si="36"/>
        <v/>
      </c>
      <c r="N227" t="str">
        <f t="shared" si="41"/>
        <v/>
      </c>
      <c r="O227" t="str">
        <f t="shared" si="37"/>
        <v/>
      </c>
      <c r="P227" t="str">
        <f t="shared" si="42"/>
        <v/>
      </c>
    </row>
    <row r="228" spans="1:16">
      <c r="A228" s="28" t="str">
        <f>IF(A227="","",IF(A227+1&gt;現場閉所取得計画表・実施状況報告書!$J$7,"",A227+1))</f>
        <v/>
      </c>
      <c r="B228" t="str">
        <f t="shared" ca="1" si="38"/>
        <v/>
      </c>
      <c r="C228" t="str" cm="1">
        <f t="array" aca="1" ref="C228" ca="1">IF(A228="","",IF(INDIRECT("現場閉所取得計画表・実施状況報告書!R"&amp;B228+1&amp;"C"&amp;2+WEEKDAY(A228,1),FALSE)=0,"",INDIRECT("現場閉所取得計画表・実施状況報告書!R"&amp;B228+1&amp;"C"&amp;2+WEEKDAY(A228,1),FALSE)))</f>
        <v/>
      </c>
      <c r="D228" t="str" cm="1">
        <f t="array" aca="1" ref="D228" ca="1">IF(A228="","",IF(INDIRECT("現場閉所取得計画表・実施状況報告書!R"&amp;B228+2&amp;"C"&amp;2+WEEKDAY(A228,1),FALSE)=0,"",INDIRECT("現場閉所取得計画表・実施状況報告書!R"&amp;B228+2&amp;"C"&amp;2+WEEKDAY(A228,1),FALSE)))</f>
        <v/>
      </c>
      <c r="E228" t="str">
        <f t="shared" si="39"/>
        <v/>
      </c>
      <c r="F228" t="str">
        <f t="shared" ca="1" si="34"/>
        <v/>
      </c>
      <c r="G228" t="str">
        <f t="shared" si="43"/>
        <v/>
      </c>
      <c r="H228" t="str">
        <f>IF(A228="","",IF(COUNTIF($G$2:G227,G228)&gt;0,"",MAX($H$2:H227)+1))</f>
        <v/>
      </c>
      <c r="I228" t="str">
        <f>IF(H228="","",IF(COUNTIF($P$1:P227,P228)&gt;0,B228+3,B228))</f>
        <v/>
      </c>
      <c r="J228" t="str">
        <f t="shared" si="44"/>
        <v/>
      </c>
      <c r="K228" t="str">
        <f t="shared" si="40"/>
        <v/>
      </c>
      <c r="L228" t="str">
        <f t="shared" si="35"/>
        <v/>
      </c>
      <c r="M228" t="str">
        <f t="shared" si="36"/>
        <v/>
      </c>
      <c r="N228" t="str">
        <f t="shared" si="41"/>
        <v/>
      </c>
      <c r="O228" t="str">
        <f t="shared" si="37"/>
        <v/>
      </c>
      <c r="P228" t="str">
        <f t="shared" si="42"/>
        <v/>
      </c>
    </row>
    <row r="229" spans="1:16">
      <c r="A229" s="28" t="str">
        <f>IF(A228="","",IF(A228+1&gt;現場閉所取得計画表・実施状況報告書!$J$7,"",A228+1))</f>
        <v/>
      </c>
      <c r="B229" t="str">
        <f t="shared" ca="1" si="38"/>
        <v/>
      </c>
      <c r="C229" t="str" cm="1">
        <f t="array" aca="1" ref="C229" ca="1">IF(A229="","",IF(INDIRECT("現場閉所取得計画表・実施状況報告書!R"&amp;B229+1&amp;"C"&amp;2+WEEKDAY(A229,1),FALSE)=0,"",INDIRECT("現場閉所取得計画表・実施状況報告書!R"&amp;B229+1&amp;"C"&amp;2+WEEKDAY(A229,1),FALSE)))</f>
        <v/>
      </c>
      <c r="D229" t="str" cm="1">
        <f t="array" aca="1" ref="D229" ca="1">IF(A229="","",IF(INDIRECT("現場閉所取得計画表・実施状況報告書!R"&amp;B229+2&amp;"C"&amp;2+WEEKDAY(A229,1),FALSE)=0,"",INDIRECT("現場閉所取得計画表・実施状況報告書!R"&amp;B229+2&amp;"C"&amp;2+WEEKDAY(A229,1),FALSE)))</f>
        <v/>
      </c>
      <c r="E229" t="str">
        <f t="shared" si="39"/>
        <v/>
      </c>
      <c r="F229" t="str">
        <f t="shared" ca="1" si="34"/>
        <v/>
      </c>
      <c r="G229" t="str">
        <f t="shared" si="43"/>
        <v/>
      </c>
      <c r="H229" t="str">
        <f>IF(A229="","",IF(COUNTIF($G$2:G228,G229)&gt;0,"",MAX($H$2:H228)+1))</f>
        <v/>
      </c>
      <c r="I229" t="str">
        <f>IF(H229="","",IF(COUNTIF($P$1:P228,P229)&gt;0,B229+3,B229))</f>
        <v/>
      </c>
      <c r="J229" t="str">
        <f t="shared" si="44"/>
        <v/>
      </c>
      <c r="K229" t="str">
        <f t="shared" si="40"/>
        <v/>
      </c>
      <c r="L229" t="str">
        <f t="shared" si="35"/>
        <v/>
      </c>
      <c r="M229" t="str">
        <f t="shared" si="36"/>
        <v/>
      </c>
      <c r="N229" t="str">
        <f t="shared" si="41"/>
        <v/>
      </c>
      <c r="O229" t="str">
        <f t="shared" si="37"/>
        <v/>
      </c>
      <c r="P229" t="str">
        <f t="shared" si="42"/>
        <v/>
      </c>
    </row>
    <row r="230" spans="1:16">
      <c r="A230" s="28" t="str">
        <f>IF(A229="","",IF(A229+1&gt;現場閉所取得計画表・実施状況報告書!$J$7,"",A229+1))</f>
        <v/>
      </c>
      <c r="B230" t="str">
        <f t="shared" ca="1" si="38"/>
        <v/>
      </c>
      <c r="C230" t="str" cm="1">
        <f t="array" aca="1" ref="C230" ca="1">IF(A230="","",IF(INDIRECT("現場閉所取得計画表・実施状況報告書!R"&amp;B230+1&amp;"C"&amp;2+WEEKDAY(A230,1),FALSE)=0,"",INDIRECT("現場閉所取得計画表・実施状況報告書!R"&amp;B230+1&amp;"C"&amp;2+WEEKDAY(A230,1),FALSE)))</f>
        <v/>
      </c>
      <c r="D230" t="str" cm="1">
        <f t="array" aca="1" ref="D230" ca="1">IF(A230="","",IF(INDIRECT("現場閉所取得計画表・実施状況報告書!R"&amp;B230+2&amp;"C"&amp;2+WEEKDAY(A230,1),FALSE)=0,"",INDIRECT("現場閉所取得計画表・実施状況報告書!R"&amp;B230+2&amp;"C"&amp;2+WEEKDAY(A230,1),FALSE)))</f>
        <v/>
      </c>
      <c r="E230" t="str">
        <f t="shared" si="39"/>
        <v/>
      </c>
      <c r="F230" t="str">
        <f t="shared" ca="1" si="34"/>
        <v/>
      </c>
      <c r="G230" t="str">
        <f t="shared" si="43"/>
        <v/>
      </c>
      <c r="H230" t="str">
        <f>IF(A230="","",IF(COUNTIF($G$2:G229,G230)&gt;0,"",MAX($H$2:H229)+1))</f>
        <v/>
      </c>
      <c r="I230" t="str">
        <f>IF(H230="","",IF(COUNTIF($P$1:P229,P230)&gt;0,B230+3,B230))</f>
        <v/>
      </c>
      <c r="J230" t="str">
        <f t="shared" si="44"/>
        <v/>
      </c>
      <c r="K230" t="str">
        <f t="shared" si="40"/>
        <v/>
      </c>
      <c r="L230" t="str">
        <f t="shared" si="35"/>
        <v/>
      </c>
      <c r="M230" t="str">
        <f t="shared" si="36"/>
        <v/>
      </c>
      <c r="N230" t="str">
        <f t="shared" si="41"/>
        <v/>
      </c>
      <c r="O230" t="str">
        <f t="shared" si="37"/>
        <v/>
      </c>
      <c r="P230" t="str">
        <f t="shared" si="42"/>
        <v/>
      </c>
    </row>
    <row r="231" spans="1:16">
      <c r="A231" s="28" t="str">
        <f>IF(A230="","",IF(A230+1&gt;現場閉所取得計画表・実施状況報告書!$J$7,"",A230+1))</f>
        <v/>
      </c>
      <c r="B231" t="str">
        <f t="shared" ca="1" si="38"/>
        <v/>
      </c>
      <c r="C231" t="str" cm="1">
        <f t="array" aca="1" ref="C231" ca="1">IF(A231="","",IF(INDIRECT("現場閉所取得計画表・実施状況報告書!R"&amp;B231+1&amp;"C"&amp;2+WEEKDAY(A231,1),FALSE)=0,"",INDIRECT("現場閉所取得計画表・実施状況報告書!R"&amp;B231+1&amp;"C"&amp;2+WEEKDAY(A231,1),FALSE)))</f>
        <v/>
      </c>
      <c r="D231" t="str" cm="1">
        <f t="array" aca="1" ref="D231" ca="1">IF(A231="","",IF(INDIRECT("現場閉所取得計画表・実施状況報告書!R"&amp;B231+2&amp;"C"&amp;2+WEEKDAY(A231,1),FALSE)=0,"",INDIRECT("現場閉所取得計画表・実施状況報告書!R"&amp;B231+2&amp;"C"&amp;2+WEEKDAY(A231,1),FALSE)))</f>
        <v/>
      </c>
      <c r="E231" t="str">
        <f t="shared" si="39"/>
        <v/>
      </c>
      <c r="F231" t="str">
        <f t="shared" ca="1" si="34"/>
        <v/>
      </c>
      <c r="G231" t="str">
        <f t="shared" si="43"/>
        <v/>
      </c>
      <c r="H231" t="str">
        <f>IF(A231="","",IF(COUNTIF($G$2:G230,G231)&gt;0,"",MAX($H$2:H230)+1))</f>
        <v/>
      </c>
      <c r="I231" t="str">
        <f>IF(H231="","",IF(COUNTIF($P$1:P230,P231)&gt;0,B231+3,B231))</f>
        <v/>
      </c>
      <c r="J231" t="str">
        <f t="shared" si="44"/>
        <v/>
      </c>
      <c r="K231" t="str">
        <f t="shared" si="40"/>
        <v/>
      </c>
      <c r="L231" t="str">
        <f t="shared" si="35"/>
        <v/>
      </c>
      <c r="M231" t="str">
        <f t="shared" si="36"/>
        <v/>
      </c>
      <c r="N231" t="str">
        <f t="shared" si="41"/>
        <v/>
      </c>
      <c r="O231" t="str">
        <f t="shared" si="37"/>
        <v/>
      </c>
      <c r="P231" t="str">
        <f t="shared" si="42"/>
        <v/>
      </c>
    </row>
    <row r="232" spans="1:16">
      <c r="A232" s="28" t="str">
        <f>IF(A231="","",IF(A231+1&gt;現場閉所取得計画表・実施状況報告書!$J$7,"",A231+1))</f>
        <v/>
      </c>
      <c r="B232" t="str">
        <f t="shared" ca="1" si="38"/>
        <v/>
      </c>
      <c r="C232" t="str" cm="1">
        <f t="array" aca="1" ref="C232" ca="1">IF(A232="","",IF(INDIRECT("現場閉所取得計画表・実施状況報告書!R"&amp;B232+1&amp;"C"&amp;2+WEEKDAY(A232,1),FALSE)=0,"",INDIRECT("現場閉所取得計画表・実施状況報告書!R"&amp;B232+1&amp;"C"&amp;2+WEEKDAY(A232,1),FALSE)))</f>
        <v/>
      </c>
      <c r="D232" t="str" cm="1">
        <f t="array" aca="1" ref="D232" ca="1">IF(A232="","",IF(INDIRECT("現場閉所取得計画表・実施状況報告書!R"&amp;B232+2&amp;"C"&amp;2+WEEKDAY(A232,1),FALSE)=0,"",INDIRECT("現場閉所取得計画表・実施状況報告書!R"&amp;B232+2&amp;"C"&amp;2+WEEKDAY(A232,1),FALSE)))</f>
        <v/>
      </c>
      <c r="E232" t="str">
        <f t="shared" si="39"/>
        <v/>
      </c>
      <c r="F232" t="str">
        <f t="shared" ca="1" si="34"/>
        <v/>
      </c>
      <c r="G232" t="str">
        <f t="shared" si="43"/>
        <v/>
      </c>
      <c r="H232" t="str">
        <f>IF(A232="","",IF(COUNTIF($G$2:G231,G232)&gt;0,"",MAX($H$2:H231)+1))</f>
        <v/>
      </c>
      <c r="I232" t="str">
        <f>IF(H232="","",IF(COUNTIF($P$1:P231,P232)&gt;0,B232+3,B232))</f>
        <v/>
      </c>
      <c r="J232" t="str">
        <f t="shared" si="44"/>
        <v/>
      </c>
      <c r="K232" t="str">
        <f t="shared" si="40"/>
        <v/>
      </c>
      <c r="L232" t="str">
        <f t="shared" si="35"/>
        <v/>
      </c>
      <c r="M232" t="str">
        <f t="shared" si="36"/>
        <v/>
      </c>
      <c r="N232" t="str">
        <f t="shared" si="41"/>
        <v/>
      </c>
      <c r="O232" t="str">
        <f t="shared" si="37"/>
        <v/>
      </c>
      <c r="P232" t="str">
        <f t="shared" si="42"/>
        <v/>
      </c>
    </row>
    <row r="233" spans="1:16">
      <c r="A233" s="28" t="str">
        <f>IF(A232="","",IF(A232+1&gt;現場閉所取得計画表・実施状況報告書!$J$7,"",A232+1))</f>
        <v/>
      </c>
      <c r="B233" t="str">
        <f t="shared" ca="1" si="38"/>
        <v/>
      </c>
      <c r="C233" t="str" cm="1">
        <f t="array" aca="1" ref="C233" ca="1">IF(A233="","",IF(INDIRECT("現場閉所取得計画表・実施状況報告書!R"&amp;B233+1&amp;"C"&amp;2+WEEKDAY(A233,1),FALSE)=0,"",INDIRECT("現場閉所取得計画表・実施状況報告書!R"&amp;B233+1&amp;"C"&amp;2+WEEKDAY(A233,1),FALSE)))</f>
        <v/>
      </c>
      <c r="D233" t="str" cm="1">
        <f t="array" aca="1" ref="D233" ca="1">IF(A233="","",IF(INDIRECT("現場閉所取得計画表・実施状況報告書!R"&amp;B233+2&amp;"C"&amp;2+WEEKDAY(A233,1),FALSE)=0,"",INDIRECT("現場閉所取得計画表・実施状況報告書!R"&amp;B233+2&amp;"C"&amp;2+WEEKDAY(A233,1),FALSE)))</f>
        <v/>
      </c>
      <c r="E233" t="str">
        <f t="shared" si="39"/>
        <v/>
      </c>
      <c r="F233" t="str">
        <f t="shared" ca="1" si="34"/>
        <v/>
      </c>
      <c r="G233" t="str">
        <f t="shared" si="43"/>
        <v/>
      </c>
      <c r="H233" t="str">
        <f>IF(A233="","",IF(COUNTIF($G$2:G232,G233)&gt;0,"",MAX($H$2:H232)+1))</f>
        <v/>
      </c>
      <c r="I233" t="str">
        <f>IF(H233="","",IF(COUNTIF($P$1:P232,P233)&gt;0,B233+3,B233))</f>
        <v/>
      </c>
      <c r="J233" t="str">
        <f t="shared" si="44"/>
        <v/>
      </c>
      <c r="K233" t="str">
        <f t="shared" si="40"/>
        <v/>
      </c>
      <c r="L233" t="str">
        <f t="shared" si="35"/>
        <v/>
      </c>
      <c r="M233" t="str">
        <f t="shared" si="36"/>
        <v/>
      </c>
      <c r="N233" t="str">
        <f t="shared" si="41"/>
        <v/>
      </c>
      <c r="O233" t="str">
        <f t="shared" si="37"/>
        <v/>
      </c>
      <c r="P233" t="str">
        <f t="shared" si="42"/>
        <v/>
      </c>
    </row>
    <row r="234" spans="1:16">
      <c r="A234" s="28" t="str">
        <f>IF(A233="","",IF(A233+1&gt;現場閉所取得計画表・実施状況報告書!$J$7,"",A233+1))</f>
        <v/>
      </c>
      <c r="B234" t="str">
        <f t="shared" ca="1" si="38"/>
        <v/>
      </c>
      <c r="C234" t="str" cm="1">
        <f t="array" aca="1" ref="C234" ca="1">IF(A234="","",IF(INDIRECT("現場閉所取得計画表・実施状況報告書!R"&amp;B234+1&amp;"C"&amp;2+WEEKDAY(A234,1),FALSE)=0,"",INDIRECT("現場閉所取得計画表・実施状況報告書!R"&amp;B234+1&amp;"C"&amp;2+WEEKDAY(A234,1),FALSE)))</f>
        <v/>
      </c>
      <c r="D234" t="str" cm="1">
        <f t="array" aca="1" ref="D234" ca="1">IF(A234="","",IF(INDIRECT("現場閉所取得計画表・実施状況報告書!R"&amp;B234+2&amp;"C"&amp;2+WEEKDAY(A234,1),FALSE)=0,"",INDIRECT("現場閉所取得計画表・実施状況報告書!R"&amp;B234+2&amp;"C"&amp;2+WEEKDAY(A234,1),FALSE)))</f>
        <v/>
      </c>
      <c r="E234" t="str">
        <f t="shared" si="39"/>
        <v/>
      </c>
      <c r="F234" t="str">
        <f t="shared" ca="1" si="34"/>
        <v/>
      </c>
      <c r="G234" t="str">
        <f t="shared" si="43"/>
        <v/>
      </c>
      <c r="H234" t="str">
        <f>IF(A234="","",IF(COUNTIF($G$2:G233,G234)&gt;0,"",MAX($H$2:H233)+1))</f>
        <v/>
      </c>
      <c r="I234" t="str">
        <f>IF(H234="","",IF(COUNTIF($P$1:P233,P234)&gt;0,B234+3,B234))</f>
        <v/>
      </c>
      <c r="J234" t="str">
        <f t="shared" si="44"/>
        <v/>
      </c>
      <c r="K234" t="str">
        <f t="shared" si="40"/>
        <v/>
      </c>
      <c r="L234" t="str">
        <f t="shared" si="35"/>
        <v/>
      </c>
      <c r="M234" t="str">
        <f t="shared" si="36"/>
        <v/>
      </c>
      <c r="N234" t="str">
        <f t="shared" si="41"/>
        <v/>
      </c>
      <c r="O234" t="str">
        <f t="shared" si="37"/>
        <v/>
      </c>
      <c r="P234" t="str">
        <f t="shared" si="42"/>
        <v/>
      </c>
    </row>
    <row r="235" spans="1:16">
      <c r="A235" s="28" t="str">
        <f>IF(A234="","",IF(A234+1&gt;現場閉所取得計画表・実施状況報告書!$J$7,"",A234+1))</f>
        <v/>
      </c>
      <c r="B235" t="str">
        <f t="shared" ca="1" si="38"/>
        <v/>
      </c>
      <c r="C235" t="str" cm="1">
        <f t="array" aca="1" ref="C235" ca="1">IF(A235="","",IF(INDIRECT("現場閉所取得計画表・実施状況報告書!R"&amp;B235+1&amp;"C"&amp;2+WEEKDAY(A235,1),FALSE)=0,"",INDIRECT("現場閉所取得計画表・実施状況報告書!R"&amp;B235+1&amp;"C"&amp;2+WEEKDAY(A235,1),FALSE)))</f>
        <v/>
      </c>
      <c r="D235" t="str" cm="1">
        <f t="array" aca="1" ref="D235" ca="1">IF(A235="","",IF(INDIRECT("現場閉所取得計画表・実施状況報告書!R"&amp;B235+2&amp;"C"&amp;2+WEEKDAY(A235,1),FALSE)=0,"",INDIRECT("現場閉所取得計画表・実施状況報告書!R"&amp;B235+2&amp;"C"&amp;2+WEEKDAY(A235,1),FALSE)))</f>
        <v/>
      </c>
      <c r="E235" t="str">
        <f t="shared" si="39"/>
        <v/>
      </c>
      <c r="F235" t="str">
        <f t="shared" ca="1" si="34"/>
        <v/>
      </c>
      <c r="G235" t="str">
        <f t="shared" si="43"/>
        <v/>
      </c>
      <c r="H235" t="str">
        <f>IF(A235="","",IF(COUNTIF($G$2:G234,G235)&gt;0,"",MAX($H$2:H234)+1))</f>
        <v/>
      </c>
      <c r="I235" t="str">
        <f>IF(H235="","",IF(COUNTIF($P$1:P234,P235)&gt;0,B235+3,B235))</f>
        <v/>
      </c>
      <c r="J235" t="str">
        <f t="shared" si="44"/>
        <v/>
      </c>
      <c r="K235" t="str">
        <f t="shared" si="40"/>
        <v/>
      </c>
      <c r="L235" t="str">
        <f t="shared" si="35"/>
        <v/>
      </c>
      <c r="M235" t="str">
        <f t="shared" si="36"/>
        <v/>
      </c>
      <c r="N235" t="str">
        <f t="shared" si="41"/>
        <v/>
      </c>
      <c r="O235" t="str">
        <f t="shared" si="37"/>
        <v/>
      </c>
      <c r="P235" t="str">
        <f t="shared" si="42"/>
        <v/>
      </c>
    </row>
    <row r="236" spans="1:16">
      <c r="A236" s="28" t="str">
        <f>IF(A235="","",IF(A235+1&gt;現場閉所取得計画表・実施状況報告書!$J$7,"",A235+1))</f>
        <v/>
      </c>
      <c r="B236" t="str">
        <f t="shared" ca="1" si="38"/>
        <v/>
      </c>
      <c r="C236" t="str" cm="1">
        <f t="array" aca="1" ref="C236" ca="1">IF(A236="","",IF(INDIRECT("現場閉所取得計画表・実施状況報告書!R"&amp;B236+1&amp;"C"&amp;2+WEEKDAY(A236,1),FALSE)=0,"",INDIRECT("現場閉所取得計画表・実施状況報告書!R"&amp;B236+1&amp;"C"&amp;2+WEEKDAY(A236,1),FALSE)))</f>
        <v/>
      </c>
      <c r="D236" t="str" cm="1">
        <f t="array" aca="1" ref="D236" ca="1">IF(A236="","",IF(INDIRECT("現場閉所取得計画表・実施状況報告書!R"&amp;B236+2&amp;"C"&amp;2+WEEKDAY(A236,1),FALSE)=0,"",INDIRECT("現場閉所取得計画表・実施状況報告書!R"&amp;B236+2&amp;"C"&amp;2+WEEKDAY(A236,1),FALSE)))</f>
        <v/>
      </c>
      <c r="E236" t="str">
        <f t="shared" si="39"/>
        <v/>
      </c>
      <c r="F236" t="str">
        <f t="shared" ca="1" si="34"/>
        <v/>
      </c>
      <c r="G236" t="str">
        <f t="shared" si="43"/>
        <v/>
      </c>
      <c r="H236" t="str">
        <f>IF(A236="","",IF(COUNTIF($G$2:G235,G236)&gt;0,"",MAX($H$2:H235)+1))</f>
        <v/>
      </c>
      <c r="I236" t="str">
        <f>IF(H236="","",IF(COUNTIF($P$1:P235,P236)&gt;0,B236+3,B236))</f>
        <v/>
      </c>
      <c r="J236" t="str">
        <f t="shared" si="44"/>
        <v/>
      </c>
      <c r="K236" t="str">
        <f t="shared" si="40"/>
        <v/>
      </c>
      <c r="L236" t="str">
        <f t="shared" si="35"/>
        <v/>
      </c>
      <c r="M236" t="str">
        <f t="shared" si="36"/>
        <v/>
      </c>
      <c r="N236" t="str">
        <f t="shared" si="41"/>
        <v/>
      </c>
      <c r="O236" t="str">
        <f t="shared" si="37"/>
        <v/>
      </c>
      <c r="P236" t="str">
        <f t="shared" si="42"/>
        <v/>
      </c>
    </row>
    <row r="237" spans="1:16">
      <c r="A237" s="28" t="str">
        <f>IF(A236="","",IF(A236+1&gt;現場閉所取得計画表・実施状況報告書!$J$7,"",A236+1))</f>
        <v/>
      </c>
      <c r="B237" t="str">
        <f t="shared" ca="1" si="38"/>
        <v/>
      </c>
      <c r="C237" t="str" cm="1">
        <f t="array" aca="1" ref="C237" ca="1">IF(A237="","",IF(INDIRECT("現場閉所取得計画表・実施状況報告書!R"&amp;B237+1&amp;"C"&amp;2+WEEKDAY(A237,1),FALSE)=0,"",INDIRECT("現場閉所取得計画表・実施状況報告書!R"&amp;B237+1&amp;"C"&amp;2+WEEKDAY(A237,1),FALSE)))</f>
        <v/>
      </c>
      <c r="D237" t="str" cm="1">
        <f t="array" aca="1" ref="D237" ca="1">IF(A237="","",IF(INDIRECT("現場閉所取得計画表・実施状況報告書!R"&amp;B237+2&amp;"C"&amp;2+WEEKDAY(A237,1),FALSE)=0,"",INDIRECT("現場閉所取得計画表・実施状況報告書!R"&amp;B237+2&amp;"C"&amp;2+WEEKDAY(A237,1),FALSE)))</f>
        <v/>
      </c>
      <c r="E237" t="str">
        <f t="shared" si="39"/>
        <v/>
      </c>
      <c r="F237" t="str">
        <f t="shared" ca="1" si="34"/>
        <v/>
      </c>
      <c r="G237" t="str">
        <f t="shared" si="43"/>
        <v/>
      </c>
      <c r="H237" t="str">
        <f>IF(A237="","",IF(COUNTIF($G$2:G236,G237)&gt;0,"",MAX($H$2:H236)+1))</f>
        <v/>
      </c>
      <c r="I237" t="str">
        <f>IF(H237="","",IF(COUNTIF($P$1:P236,P237)&gt;0,B237+3,B237))</f>
        <v/>
      </c>
      <c r="J237" t="str">
        <f t="shared" si="44"/>
        <v/>
      </c>
      <c r="K237" t="str">
        <f t="shared" si="40"/>
        <v/>
      </c>
      <c r="L237" t="str">
        <f t="shared" si="35"/>
        <v/>
      </c>
      <c r="M237" t="str">
        <f t="shared" si="36"/>
        <v/>
      </c>
      <c r="N237" t="str">
        <f t="shared" si="41"/>
        <v/>
      </c>
      <c r="O237" t="str">
        <f t="shared" si="37"/>
        <v/>
      </c>
      <c r="P237" t="str">
        <f t="shared" si="42"/>
        <v/>
      </c>
    </row>
    <row r="238" spans="1:16">
      <c r="A238" s="28" t="str">
        <f>IF(A237="","",IF(A237+1&gt;現場閉所取得計画表・実施状況報告書!$J$7,"",A237+1))</f>
        <v/>
      </c>
      <c r="B238" t="str">
        <f t="shared" ca="1" si="38"/>
        <v/>
      </c>
      <c r="C238" t="str" cm="1">
        <f t="array" aca="1" ref="C238" ca="1">IF(A238="","",IF(INDIRECT("現場閉所取得計画表・実施状況報告書!R"&amp;B238+1&amp;"C"&amp;2+WEEKDAY(A238,1),FALSE)=0,"",INDIRECT("現場閉所取得計画表・実施状況報告書!R"&amp;B238+1&amp;"C"&amp;2+WEEKDAY(A238,1),FALSE)))</f>
        <v/>
      </c>
      <c r="D238" t="str" cm="1">
        <f t="array" aca="1" ref="D238" ca="1">IF(A238="","",IF(INDIRECT("現場閉所取得計画表・実施状況報告書!R"&amp;B238+2&amp;"C"&amp;2+WEEKDAY(A238,1),FALSE)=0,"",INDIRECT("現場閉所取得計画表・実施状況報告書!R"&amp;B238+2&amp;"C"&amp;2+WEEKDAY(A238,1),FALSE)))</f>
        <v/>
      </c>
      <c r="E238" t="str">
        <f t="shared" si="39"/>
        <v/>
      </c>
      <c r="F238" t="str">
        <f t="shared" ca="1" si="34"/>
        <v/>
      </c>
      <c r="G238" t="str">
        <f t="shared" si="43"/>
        <v/>
      </c>
      <c r="H238" t="str">
        <f>IF(A238="","",IF(COUNTIF($G$2:G237,G238)&gt;0,"",MAX($H$2:H237)+1))</f>
        <v/>
      </c>
      <c r="I238" t="str">
        <f>IF(H238="","",IF(COUNTIF($P$1:P237,P238)&gt;0,B238+3,B238))</f>
        <v/>
      </c>
      <c r="J238" t="str">
        <f t="shared" si="44"/>
        <v/>
      </c>
      <c r="K238" t="str">
        <f t="shared" si="40"/>
        <v/>
      </c>
      <c r="L238" t="str">
        <f t="shared" si="35"/>
        <v/>
      </c>
      <c r="M238" t="str">
        <f t="shared" si="36"/>
        <v/>
      </c>
      <c r="N238" t="str">
        <f t="shared" si="41"/>
        <v/>
      </c>
      <c r="O238" t="str">
        <f t="shared" si="37"/>
        <v/>
      </c>
      <c r="P238" t="str">
        <f t="shared" si="42"/>
        <v/>
      </c>
    </row>
    <row r="239" spans="1:16">
      <c r="A239" s="28" t="str">
        <f>IF(A238="","",IF(A238+1&gt;現場閉所取得計画表・実施状況報告書!$J$7,"",A238+1))</f>
        <v/>
      </c>
      <c r="B239" t="str">
        <f t="shared" ca="1" si="38"/>
        <v/>
      </c>
      <c r="C239" t="str" cm="1">
        <f t="array" aca="1" ref="C239" ca="1">IF(A239="","",IF(INDIRECT("現場閉所取得計画表・実施状況報告書!R"&amp;B239+1&amp;"C"&amp;2+WEEKDAY(A239,1),FALSE)=0,"",INDIRECT("現場閉所取得計画表・実施状況報告書!R"&amp;B239+1&amp;"C"&amp;2+WEEKDAY(A239,1),FALSE)))</f>
        <v/>
      </c>
      <c r="D239" t="str" cm="1">
        <f t="array" aca="1" ref="D239" ca="1">IF(A239="","",IF(INDIRECT("現場閉所取得計画表・実施状況報告書!R"&amp;B239+2&amp;"C"&amp;2+WEEKDAY(A239,1),FALSE)=0,"",INDIRECT("現場閉所取得計画表・実施状況報告書!R"&amp;B239+2&amp;"C"&amp;2+WEEKDAY(A239,1),FALSE)))</f>
        <v/>
      </c>
      <c r="E239" t="str">
        <f t="shared" si="39"/>
        <v/>
      </c>
      <c r="F239" t="str">
        <f t="shared" ca="1" si="34"/>
        <v/>
      </c>
      <c r="G239" t="str">
        <f t="shared" si="43"/>
        <v/>
      </c>
      <c r="H239" t="str">
        <f>IF(A239="","",IF(COUNTIF($G$2:G238,G239)&gt;0,"",MAX($H$2:H238)+1))</f>
        <v/>
      </c>
      <c r="I239" t="str">
        <f>IF(H239="","",IF(COUNTIF($P$1:P238,P239)&gt;0,B239+3,B239))</f>
        <v/>
      </c>
      <c r="J239" t="str">
        <f t="shared" si="44"/>
        <v/>
      </c>
      <c r="K239" t="str">
        <f t="shared" si="40"/>
        <v/>
      </c>
      <c r="L239" t="str">
        <f t="shared" si="35"/>
        <v/>
      </c>
      <c r="M239" t="str">
        <f t="shared" si="36"/>
        <v/>
      </c>
      <c r="N239" t="str">
        <f t="shared" si="41"/>
        <v/>
      </c>
      <c r="O239" t="str">
        <f t="shared" si="37"/>
        <v/>
      </c>
      <c r="P239" t="str">
        <f t="shared" si="42"/>
        <v/>
      </c>
    </row>
    <row r="240" spans="1:16">
      <c r="A240" s="28" t="str">
        <f>IF(A239="","",IF(A239+1&gt;現場閉所取得計画表・実施状況報告書!$J$7,"",A239+1))</f>
        <v/>
      </c>
      <c r="B240" t="str">
        <f t="shared" ca="1" si="38"/>
        <v/>
      </c>
      <c r="C240" t="str" cm="1">
        <f t="array" aca="1" ref="C240" ca="1">IF(A240="","",IF(INDIRECT("現場閉所取得計画表・実施状況報告書!R"&amp;B240+1&amp;"C"&amp;2+WEEKDAY(A240,1),FALSE)=0,"",INDIRECT("現場閉所取得計画表・実施状況報告書!R"&amp;B240+1&amp;"C"&amp;2+WEEKDAY(A240,1),FALSE)))</f>
        <v/>
      </c>
      <c r="D240" t="str" cm="1">
        <f t="array" aca="1" ref="D240" ca="1">IF(A240="","",IF(INDIRECT("現場閉所取得計画表・実施状況報告書!R"&amp;B240+2&amp;"C"&amp;2+WEEKDAY(A240,1),FALSE)=0,"",INDIRECT("現場閉所取得計画表・実施状況報告書!R"&amp;B240+2&amp;"C"&amp;2+WEEKDAY(A240,1),FALSE)))</f>
        <v/>
      </c>
      <c r="E240" t="str">
        <f t="shared" si="39"/>
        <v/>
      </c>
      <c r="F240" t="str">
        <f t="shared" ca="1" si="34"/>
        <v/>
      </c>
      <c r="G240" t="str">
        <f t="shared" si="43"/>
        <v/>
      </c>
      <c r="H240" t="str">
        <f>IF(A240="","",IF(COUNTIF($G$2:G239,G240)&gt;0,"",MAX($H$2:H239)+1))</f>
        <v/>
      </c>
      <c r="I240" t="str">
        <f>IF(H240="","",IF(COUNTIF($P$1:P239,P240)&gt;0,B240+3,B240))</f>
        <v/>
      </c>
      <c r="J240" t="str">
        <f t="shared" si="44"/>
        <v/>
      </c>
      <c r="K240" t="str">
        <f t="shared" si="40"/>
        <v/>
      </c>
      <c r="L240" t="str">
        <f t="shared" si="35"/>
        <v/>
      </c>
      <c r="M240" t="str">
        <f t="shared" si="36"/>
        <v/>
      </c>
      <c r="N240" t="str">
        <f t="shared" si="41"/>
        <v/>
      </c>
      <c r="O240" t="str">
        <f t="shared" si="37"/>
        <v/>
      </c>
      <c r="P240" t="str">
        <f t="shared" si="42"/>
        <v/>
      </c>
    </row>
    <row r="241" spans="1:16">
      <c r="A241" s="28" t="str">
        <f>IF(A240="","",IF(A240+1&gt;現場閉所取得計画表・実施状況報告書!$J$7,"",A240+1))</f>
        <v/>
      </c>
      <c r="B241" t="str">
        <f t="shared" ca="1" si="38"/>
        <v/>
      </c>
      <c r="C241" t="str" cm="1">
        <f t="array" aca="1" ref="C241" ca="1">IF(A241="","",IF(INDIRECT("現場閉所取得計画表・実施状況報告書!R"&amp;B241+1&amp;"C"&amp;2+WEEKDAY(A241,1),FALSE)=0,"",INDIRECT("現場閉所取得計画表・実施状況報告書!R"&amp;B241+1&amp;"C"&amp;2+WEEKDAY(A241,1),FALSE)))</f>
        <v/>
      </c>
      <c r="D241" t="str" cm="1">
        <f t="array" aca="1" ref="D241" ca="1">IF(A241="","",IF(INDIRECT("現場閉所取得計画表・実施状況報告書!R"&amp;B241+2&amp;"C"&amp;2+WEEKDAY(A241,1),FALSE)=0,"",INDIRECT("現場閉所取得計画表・実施状況報告書!R"&amp;B241+2&amp;"C"&amp;2+WEEKDAY(A241,1),FALSE)))</f>
        <v/>
      </c>
      <c r="E241" t="str">
        <f t="shared" si="39"/>
        <v/>
      </c>
      <c r="F241" t="str">
        <f t="shared" ca="1" si="34"/>
        <v/>
      </c>
      <c r="G241" t="str">
        <f t="shared" si="43"/>
        <v/>
      </c>
      <c r="H241" t="str">
        <f>IF(A241="","",IF(COUNTIF($G$2:G240,G241)&gt;0,"",MAX($H$2:H240)+1))</f>
        <v/>
      </c>
      <c r="I241" t="str">
        <f>IF(H241="","",IF(COUNTIF($P$1:P240,P241)&gt;0,B241+3,B241))</f>
        <v/>
      </c>
      <c r="J241" t="str">
        <f t="shared" si="44"/>
        <v/>
      </c>
      <c r="K241" t="str">
        <f t="shared" si="40"/>
        <v/>
      </c>
      <c r="L241" t="str">
        <f t="shared" si="35"/>
        <v/>
      </c>
      <c r="M241" t="str">
        <f t="shared" si="36"/>
        <v/>
      </c>
      <c r="N241" t="str">
        <f t="shared" si="41"/>
        <v/>
      </c>
      <c r="O241" t="str">
        <f t="shared" si="37"/>
        <v/>
      </c>
      <c r="P241" t="str">
        <f t="shared" si="42"/>
        <v/>
      </c>
    </row>
    <row r="242" spans="1:16">
      <c r="A242" s="28" t="str">
        <f>IF(A241="","",IF(A241+1&gt;現場閉所取得計画表・実施状況報告書!$J$7,"",A241+1))</f>
        <v/>
      </c>
      <c r="B242" t="str">
        <f t="shared" ca="1" si="38"/>
        <v/>
      </c>
      <c r="C242" t="str" cm="1">
        <f t="array" aca="1" ref="C242" ca="1">IF(A242="","",IF(INDIRECT("現場閉所取得計画表・実施状況報告書!R"&amp;B242+1&amp;"C"&amp;2+WEEKDAY(A242,1),FALSE)=0,"",INDIRECT("現場閉所取得計画表・実施状況報告書!R"&amp;B242+1&amp;"C"&amp;2+WEEKDAY(A242,1),FALSE)))</f>
        <v/>
      </c>
      <c r="D242" t="str" cm="1">
        <f t="array" aca="1" ref="D242" ca="1">IF(A242="","",IF(INDIRECT("現場閉所取得計画表・実施状況報告書!R"&amp;B242+2&amp;"C"&amp;2+WEEKDAY(A242,1),FALSE)=0,"",INDIRECT("現場閉所取得計画表・実施状況報告書!R"&amp;B242+2&amp;"C"&amp;2+WEEKDAY(A242,1),FALSE)))</f>
        <v/>
      </c>
      <c r="E242" t="str">
        <f t="shared" si="39"/>
        <v/>
      </c>
      <c r="F242" t="str">
        <f t="shared" ca="1" si="34"/>
        <v/>
      </c>
      <c r="G242" t="str">
        <f t="shared" si="43"/>
        <v/>
      </c>
      <c r="H242" t="str">
        <f>IF(A242="","",IF(COUNTIF($G$2:G241,G242)&gt;0,"",MAX($H$2:H241)+1))</f>
        <v/>
      </c>
      <c r="I242" t="str">
        <f>IF(H242="","",IF(COUNTIF($P$1:P241,P242)&gt;0,B242+3,B242))</f>
        <v/>
      </c>
      <c r="J242" t="str">
        <f t="shared" si="44"/>
        <v/>
      </c>
      <c r="K242" t="str">
        <f t="shared" si="40"/>
        <v/>
      </c>
      <c r="L242" t="str">
        <f t="shared" si="35"/>
        <v/>
      </c>
      <c r="M242" t="str">
        <f t="shared" si="36"/>
        <v/>
      </c>
      <c r="N242" t="str">
        <f t="shared" si="41"/>
        <v/>
      </c>
      <c r="O242" t="str">
        <f t="shared" si="37"/>
        <v/>
      </c>
      <c r="P242" t="str">
        <f t="shared" si="42"/>
        <v/>
      </c>
    </row>
    <row r="243" spans="1:16">
      <c r="A243" s="28" t="str">
        <f>IF(A242="","",IF(A242+1&gt;現場閉所取得計画表・実施状況報告書!$J$7,"",A242+1))</f>
        <v/>
      </c>
      <c r="B243" t="str">
        <f t="shared" ca="1" si="38"/>
        <v/>
      </c>
      <c r="C243" t="str" cm="1">
        <f t="array" aca="1" ref="C243" ca="1">IF(A243="","",IF(INDIRECT("現場閉所取得計画表・実施状況報告書!R"&amp;B243+1&amp;"C"&amp;2+WEEKDAY(A243,1),FALSE)=0,"",INDIRECT("現場閉所取得計画表・実施状況報告書!R"&amp;B243+1&amp;"C"&amp;2+WEEKDAY(A243,1),FALSE)))</f>
        <v/>
      </c>
      <c r="D243" t="str" cm="1">
        <f t="array" aca="1" ref="D243" ca="1">IF(A243="","",IF(INDIRECT("現場閉所取得計画表・実施状況報告書!R"&amp;B243+2&amp;"C"&amp;2+WEEKDAY(A243,1),FALSE)=0,"",INDIRECT("現場閉所取得計画表・実施状況報告書!R"&amp;B243+2&amp;"C"&amp;2+WEEKDAY(A243,1),FALSE)))</f>
        <v/>
      </c>
      <c r="E243" t="str">
        <f t="shared" si="39"/>
        <v/>
      </c>
      <c r="F243" t="str">
        <f t="shared" ca="1" si="34"/>
        <v/>
      </c>
      <c r="G243" t="str">
        <f t="shared" si="43"/>
        <v/>
      </c>
      <c r="H243" t="str">
        <f>IF(A243="","",IF(COUNTIF($G$2:G242,G243)&gt;0,"",MAX($H$2:H242)+1))</f>
        <v/>
      </c>
      <c r="I243" t="str">
        <f>IF(H243="","",IF(COUNTIF($P$1:P242,P243)&gt;0,B243+3,B243))</f>
        <v/>
      </c>
      <c r="J243" t="str">
        <f t="shared" si="44"/>
        <v/>
      </c>
      <c r="K243" t="str">
        <f t="shared" si="40"/>
        <v/>
      </c>
      <c r="L243" t="str">
        <f t="shared" si="35"/>
        <v/>
      </c>
      <c r="M243" t="str">
        <f t="shared" si="36"/>
        <v/>
      </c>
      <c r="N243" t="str">
        <f t="shared" si="41"/>
        <v/>
      </c>
      <c r="O243" t="str">
        <f t="shared" si="37"/>
        <v/>
      </c>
      <c r="P243" t="str">
        <f t="shared" si="42"/>
        <v/>
      </c>
    </row>
    <row r="244" spans="1:16">
      <c r="A244" s="28" t="str">
        <f>IF(A243="","",IF(A243+1&gt;現場閉所取得計画表・実施状況報告書!$J$7,"",A243+1))</f>
        <v/>
      </c>
      <c r="B244" t="str">
        <f t="shared" ca="1" si="38"/>
        <v/>
      </c>
      <c r="C244" t="str" cm="1">
        <f t="array" aca="1" ref="C244" ca="1">IF(A244="","",IF(INDIRECT("現場閉所取得計画表・実施状況報告書!R"&amp;B244+1&amp;"C"&amp;2+WEEKDAY(A244,1),FALSE)=0,"",INDIRECT("現場閉所取得計画表・実施状況報告書!R"&amp;B244+1&amp;"C"&amp;2+WEEKDAY(A244,1),FALSE)))</f>
        <v/>
      </c>
      <c r="D244" t="str" cm="1">
        <f t="array" aca="1" ref="D244" ca="1">IF(A244="","",IF(INDIRECT("現場閉所取得計画表・実施状況報告書!R"&amp;B244+2&amp;"C"&amp;2+WEEKDAY(A244,1),FALSE)=0,"",INDIRECT("現場閉所取得計画表・実施状況報告書!R"&amp;B244+2&amp;"C"&amp;2+WEEKDAY(A244,1),FALSE)))</f>
        <v/>
      </c>
      <c r="E244" t="str">
        <f t="shared" si="39"/>
        <v/>
      </c>
      <c r="F244" t="str">
        <f t="shared" ca="1" si="34"/>
        <v/>
      </c>
      <c r="G244" t="str">
        <f t="shared" si="43"/>
        <v/>
      </c>
      <c r="H244" t="str">
        <f>IF(A244="","",IF(COUNTIF($G$2:G243,G244)&gt;0,"",MAX($H$2:H243)+1))</f>
        <v/>
      </c>
      <c r="I244" t="str">
        <f>IF(H244="","",IF(COUNTIF($P$1:P243,P244)&gt;0,B244+3,B244))</f>
        <v/>
      </c>
      <c r="J244" t="str">
        <f t="shared" si="44"/>
        <v/>
      </c>
      <c r="K244" t="str">
        <f t="shared" si="40"/>
        <v/>
      </c>
      <c r="L244" t="str">
        <f t="shared" si="35"/>
        <v/>
      </c>
      <c r="M244" t="str">
        <f t="shared" si="36"/>
        <v/>
      </c>
      <c r="N244" t="str">
        <f t="shared" si="41"/>
        <v/>
      </c>
      <c r="O244" t="str">
        <f t="shared" si="37"/>
        <v/>
      </c>
      <c r="P244" t="str">
        <f t="shared" si="42"/>
        <v/>
      </c>
    </row>
    <row r="245" spans="1:16">
      <c r="A245" s="28" t="str">
        <f>IF(A244="","",IF(A244+1&gt;現場閉所取得計画表・実施状況報告書!$J$7,"",A244+1))</f>
        <v/>
      </c>
      <c r="B245" t="str">
        <f t="shared" ca="1" si="38"/>
        <v/>
      </c>
      <c r="C245" t="str" cm="1">
        <f t="array" aca="1" ref="C245" ca="1">IF(A245="","",IF(INDIRECT("現場閉所取得計画表・実施状況報告書!R"&amp;B245+1&amp;"C"&amp;2+WEEKDAY(A245,1),FALSE)=0,"",INDIRECT("現場閉所取得計画表・実施状況報告書!R"&amp;B245+1&amp;"C"&amp;2+WEEKDAY(A245,1),FALSE)))</f>
        <v/>
      </c>
      <c r="D245" t="str" cm="1">
        <f t="array" aca="1" ref="D245" ca="1">IF(A245="","",IF(INDIRECT("現場閉所取得計画表・実施状況報告書!R"&amp;B245+2&amp;"C"&amp;2+WEEKDAY(A245,1),FALSE)=0,"",INDIRECT("現場閉所取得計画表・実施状況報告書!R"&amp;B245+2&amp;"C"&amp;2+WEEKDAY(A245,1),FALSE)))</f>
        <v/>
      </c>
      <c r="E245" t="str">
        <f t="shared" si="39"/>
        <v/>
      </c>
      <c r="F245" t="str">
        <f t="shared" ca="1" si="34"/>
        <v/>
      </c>
      <c r="G245" t="str">
        <f t="shared" si="43"/>
        <v/>
      </c>
      <c r="H245" t="str">
        <f>IF(A245="","",IF(COUNTIF($G$2:G244,G245)&gt;0,"",MAX($H$2:H244)+1))</f>
        <v/>
      </c>
      <c r="I245" t="str">
        <f>IF(H245="","",IF(COUNTIF($P$1:P244,P245)&gt;0,B245+3,B245))</f>
        <v/>
      </c>
      <c r="J245" t="str">
        <f t="shared" si="44"/>
        <v/>
      </c>
      <c r="K245" t="str">
        <f t="shared" si="40"/>
        <v/>
      </c>
      <c r="L245" t="str">
        <f t="shared" si="35"/>
        <v/>
      </c>
      <c r="M245" t="str">
        <f t="shared" si="36"/>
        <v/>
      </c>
      <c r="N245" t="str">
        <f t="shared" si="41"/>
        <v/>
      </c>
      <c r="O245" t="str">
        <f t="shared" si="37"/>
        <v/>
      </c>
      <c r="P245" t="str">
        <f t="shared" si="42"/>
        <v/>
      </c>
    </row>
    <row r="246" spans="1:16">
      <c r="A246" s="28" t="str">
        <f>IF(A245="","",IF(A245+1&gt;現場閉所取得計画表・実施状況報告書!$J$7,"",A245+1))</f>
        <v/>
      </c>
      <c r="B246" t="str">
        <f t="shared" ca="1" si="38"/>
        <v/>
      </c>
      <c r="C246" t="str" cm="1">
        <f t="array" aca="1" ref="C246" ca="1">IF(A246="","",IF(INDIRECT("現場閉所取得計画表・実施状況報告書!R"&amp;B246+1&amp;"C"&amp;2+WEEKDAY(A246,1),FALSE)=0,"",INDIRECT("現場閉所取得計画表・実施状況報告書!R"&amp;B246+1&amp;"C"&amp;2+WEEKDAY(A246,1),FALSE)))</f>
        <v/>
      </c>
      <c r="D246" t="str" cm="1">
        <f t="array" aca="1" ref="D246" ca="1">IF(A246="","",IF(INDIRECT("現場閉所取得計画表・実施状況報告書!R"&amp;B246+2&amp;"C"&amp;2+WEEKDAY(A246,1),FALSE)=0,"",INDIRECT("現場閉所取得計画表・実施状況報告書!R"&amp;B246+2&amp;"C"&amp;2+WEEKDAY(A246,1),FALSE)))</f>
        <v/>
      </c>
      <c r="E246" t="str">
        <f t="shared" si="39"/>
        <v/>
      </c>
      <c r="F246" t="str">
        <f t="shared" ca="1" si="34"/>
        <v/>
      </c>
      <c r="G246" t="str">
        <f t="shared" si="43"/>
        <v/>
      </c>
      <c r="H246" t="str">
        <f>IF(A246="","",IF(COUNTIF($G$2:G245,G246)&gt;0,"",MAX($H$2:H245)+1))</f>
        <v/>
      </c>
      <c r="I246" t="str">
        <f>IF(H246="","",IF(COUNTIF($P$1:P245,P246)&gt;0,B246+3,B246))</f>
        <v/>
      </c>
      <c r="J246" t="str">
        <f t="shared" si="44"/>
        <v/>
      </c>
      <c r="K246" t="str">
        <f t="shared" si="40"/>
        <v/>
      </c>
      <c r="L246" t="str">
        <f t="shared" si="35"/>
        <v/>
      </c>
      <c r="M246" t="str">
        <f t="shared" si="36"/>
        <v/>
      </c>
      <c r="N246" t="str">
        <f t="shared" si="41"/>
        <v/>
      </c>
      <c r="O246" t="str">
        <f t="shared" si="37"/>
        <v/>
      </c>
      <c r="P246" t="str">
        <f t="shared" si="42"/>
        <v/>
      </c>
    </row>
    <row r="247" spans="1:16">
      <c r="A247" s="28" t="str">
        <f>IF(A246="","",IF(A246+1&gt;現場閉所取得計画表・実施状況報告書!$J$7,"",A246+1))</f>
        <v/>
      </c>
      <c r="B247" t="str">
        <f t="shared" ca="1" si="38"/>
        <v/>
      </c>
      <c r="C247" t="str" cm="1">
        <f t="array" aca="1" ref="C247" ca="1">IF(A247="","",IF(INDIRECT("現場閉所取得計画表・実施状況報告書!R"&amp;B247+1&amp;"C"&amp;2+WEEKDAY(A247,1),FALSE)=0,"",INDIRECT("現場閉所取得計画表・実施状況報告書!R"&amp;B247+1&amp;"C"&amp;2+WEEKDAY(A247,1),FALSE)))</f>
        <v/>
      </c>
      <c r="D247" t="str" cm="1">
        <f t="array" aca="1" ref="D247" ca="1">IF(A247="","",IF(INDIRECT("現場閉所取得計画表・実施状況報告書!R"&amp;B247+2&amp;"C"&amp;2+WEEKDAY(A247,1),FALSE)=0,"",INDIRECT("現場閉所取得計画表・実施状況報告書!R"&amp;B247+2&amp;"C"&amp;2+WEEKDAY(A247,1),FALSE)))</f>
        <v/>
      </c>
      <c r="E247" t="str">
        <f t="shared" si="39"/>
        <v/>
      </c>
      <c r="F247" t="str">
        <f t="shared" ca="1" si="34"/>
        <v/>
      </c>
      <c r="G247" t="str">
        <f t="shared" si="43"/>
        <v/>
      </c>
      <c r="H247" t="str">
        <f>IF(A247="","",IF(COUNTIF($G$2:G246,G247)&gt;0,"",MAX($H$2:H246)+1))</f>
        <v/>
      </c>
      <c r="I247" t="str">
        <f>IF(H247="","",IF(COUNTIF($P$1:P246,P247)&gt;0,B247+3,B247))</f>
        <v/>
      </c>
      <c r="J247" t="str">
        <f t="shared" si="44"/>
        <v/>
      </c>
      <c r="K247" t="str">
        <f t="shared" si="40"/>
        <v/>
      </c>
      <c r="L247" t="str">
        <f t="shared" si="35"/>
        <v/>
      </c>
      <c r="M247" t="str">
        <f t="shared" si="36"/>
        <v/>
      </c>
      <c r="N247" t="str">
        <f t="shared" si="41"/>
        <v/>
      </c>
      <c r="O247" t="str">
        <f t="shared" si="37"/>
        <v/>
      </c>
      <c r="P247" t="str">
        <f t="shared" si="42"/>
        <v/>
      </c>
    </row>
    <row r="248" spans="1:16">
      <c r="A248" s="28" t="str">
        <f>IF(A247="","",IF(A247+1&gt;現場閉所取得計画表・実施状況報告書!$J$7,"",A247+1))</f>
        <v/>
      </c>
      <c r="B248" t="str">
        <f t="shared" ca="1" si="38"/>
        <v/>
      </c>
      <c r="C248" t="str" cm="1">
        <f t="array" aca="1" ref="C248" ca="1">IF(A248="","",IF(INDIRECT("現場閉所取得計画表・実施状況報告書!R"&amp;B248+1&amp;"C"&amp;2+WEEKDAY(A248,1),FALSE)=0,"",INDIRECT("現場閉所取得計画表・実施状況報告書!R"&amp;B248+1&amp;"C"&amp;2+WEEKDAY(A248,1),FALSE)))</f>
        <v/>
      </c>
      <c r="D248" t="str" cm="1">
        <f t="array" aca="1" ref="D248" ca="1">IF(A248="","",IF(INDIRECT("現場閉所取得計画表・実施状況報告書!R"&amp;B248+2&amp;"C"&amp;2+WEEKDAY(A248,1),FALSE)=0,"",INDIRECT("現場閉所取得計画表・実施状況報告書!R"&amp;B248+2&amp;"C"&amp;2+WEEKDAY(A248,1),FALSE)))</f>
        <v/>
      </c>
      <c r="E248" t="str">
        <f t="shared" si="39"/>
        <v/>
      </c>
      <c r="F248" t="str">
        <f t="shared" ca="1" si="34"/>
        <v/>
      </c>
      <c r="G248" t="str">
        <f t="shared" si="43"/>
        <v/>
      </c>
      <c r="H248" t="str">
        <f>IF(A248="","",IF(COUNTIF($G$2:G247,G248)&gt;0,"",MAX($H$2:H247)+1))</f>
        <v/>
      </c>
      <c r="I248" t="str">
        <f>IF(H248="","",IF(COUNTIF($P$1:P247,P248)&gt;0,B248+3,B248))</f>
        <v/>
      </c>
      <c r="J248" t="str">
        <f t="shared" si="44"/>
        <v/>
      </c>
      <c r="K248" t="str">
        <f t="shared" si="40"/>
        <v/>
      </c>
      <c r="L248" t="str">
        <f t="shared" si="35"/>
        <v/>
      </c>
      <c r="M248" t="str">
        <f t="shared" si="36"/>
        <v/>
      </c>
      <c r="N248" t="str">
        <f t="shared" si="41"/>
        <v/>
      </c>
      <c r="O248" t="str">
        <f t="shared" si="37"/>
        <v/>
      </c>
      <c r="P248" t="str">
        <f t="shared" si="42"/>
        <v/>
      </c>
    </row>
    <row r="249" spans="1:16">
      <c r="A249" s="28" t="str">
        <f>IF(A248="","",IF(A248+1&gt;現場閉所取得計画表・実施状況報告書!$J$7,"",A248+1))</f>
        <v/>
      </c>
      <c r="B249" t="str">
        <f t="shared" ca="1" si="38"/>
        <v/>
      </c>
      <c r="C249" t="str" cm="1">
        <f t="array" aca="1" ref="C249" ca="1">IF(A249="","",IF(INDIRECT("現場閉所取得計画表・実施状況報告書!R"&amp;B249+1&amp;"C"&amp;2+WEEKDAY(A249,1),FALSE)=0,"",INDIRECT("現場閉所取得計画表・実施状況報告書!R"&amp;B249+1&amp;"C"&amp;2+WEEKDAY(A249,1),FALSE)))</f>
        <v/>
      </c>
      <c r="D249" t="str" cm="1">
        <f t="array" aca="1" ref="D249" ca="1">IF(A249="","",IF(INDIRECT("現場閉所取得計画表・実施状況報告書!R"&amp;B249+2&amp;"C"&amp;2+WEEKDAY(A249,1),FALSE)=0,"",INDIRECT("現場閉所取得計画表・実施状況報告書!R"&amp;B249+2&amp;"C"&amp;2+WEEKDAY(A249,1),FALSE)))</f>
        <v/>
      </c>
      <c r="E249" t="str">
        <f t="shared" si="39"/>
        <v/>
      </c>
      <c r="F249" t="str">
        <f t="shared" ca="1" si="34"/>
        <v/>
      </c>
      <c r="G249" t="str">
        <f t="shared" si="43"/>
        <v/>
      </c>
      <c r="H249" t="str">
        <f>IF(A249="","",IF(COUNTIF($G$2:G248,G249)&gt;0,"",MAX($H$2:H248)+1))</f>
        <v/>
      </c>
      <c r="I249" t="str">
        <f>IF(H249="","",IF(COUNTIF($P$1:P248,P249)&gt;0,B249+3,B249))</f>
        <v/>
      </c>
      <c r="J249" t="str">
        <f t="shared" si="44"/>
        <v/>
      </c>
      <c r="K249" t="str">
        <f t="shared" si="40"/>
        <v/>
      </c>
      <c r="L249" t="str">
        <f t="shared" si="35"/>
        <v/>
      </c>
      <c r="M249" t="str">
        <f t="shared" si="36"/>
        <v/>
      </c>
      <c r="N249" t="str">
        <f t="shared" si="41"/>
        <v/>
      </c>
      <c r="O249" t="str">
        <f t="shared" si="37"/>
        <v/>
      </c>
      <c r="P249" t="str">
        <f t="shared" si="42"/>
        <v/>
      </c>
    </row>
    <row r="250" spans="1:16">
      <c r="A250" s="28" t="str">
        <f>IF(A249="","",IF(A249+1&gt;現場閉所取得計画表・実施状況報告書!$J$7,"",A249+1))</f>
        <v/>
      </c>
      <c r="B250" t="str">
        <f t="shared" ca="1" si="38"/>
        <v/>
      </c>
      <c r="C250" t="str" cm="1">
        <f t="array" aca="1" ref="C250" ca="1">IF(A250="","",IF(INDIRECT("現場閉所取得計画表・実施状況報告書!R"&amp;B250+1&amp;"C"&amp;2+WEEKDAY(A250,1),FALSE)=0,"",INDIRECT("現場閉所取得計画表・実施状況報告書!R"&amp;B250+1&amp;"C"&amp;2+WEEKDAY(A250,1),FALSE)))</f>
        <v/>
      </c>
      <c r="D250" t="str" cm="1">
        <f t="array" aca="1" ref="D250" ca="1">IF(A250="","",IF(INDIRECT("現場閉所取得計画表・実施状況報告書!R"&amp;B250+2&amp;"C"&amp;2+WEEKDAY(A250,1),FALSE)=0,"",INDIRECT("現場閉所取得計画表・実施状況報告書!R"&amp;B250+2&amp;"C"&amp;2+WEEKDAY(A250,1),FALSE)))</f>
        <v/>
      </c>
      <c r="E250" t="str">
        <f t="shared" si="39"/>
        <v/>
      </c>
      <c r="F250" t="str">
        <f t="shared" ca="1" si="34"/>
        <v/>
      </c>
      <c r="G250" t="str">
        <f t="shared" si="43"/>
        <v/>
      </c>
      <c r="H250" t="str">
        <f>IF(A250="","",IF(COUNTIF($G$2:G249,G250)&gt;0,"",MAX($H$2:H249)+1))</f>
        <v/>
      </c>
      <c r="I250" t="str">
        <f>IF(H250="","",IF(COUNTIF($P$1:P249,P250)&gt;0,B250+3,B250))</f>
        <v/>
      </c>
      <c r="J250" t="str">
        <f t="shared" si="44"/>
        <v/>
      </c>
      <c r="K250" t="str">
        <f t="shared" si="40"/>
        <v/>
      </c>
      <c r="L250" t="str">
        <f t="shared" si="35"/>
        <v/>
      </c>
      <c r="M250" t="str">
        <f t="shared" si="36"/>
        <v/>
      </c>
      <c r="N250" t="str">
        <f t="shared" si="41"/>
        <v/>
      </c>
      <c r="O250" t="str">
        <f t="shared" si="37"/>
        <v/>
      </c>
      <c r="P250" t="str">
        <f t="shared" si="42"/>
        <v/>
      </c>
    </row>
    <row r="251" spans="1:16">
      <c r="A251" s="28" t="str">
        <f>IF(A250="","",IF(A250+1&gt;現場閉所取得計画表・実施状況報告書!$J$7,"",A250+1))</f>
        <v/>
      </c>
      <c r="B251" t="str">
        <f t="shared" ca="1" si="38"/>
        <v/>
      </c>
      <c r="C251" t="str" cm="1">
        <f t="array" aca="1" ref="C251" ca="1">IF(A251="","",IF(INDIRECT("現場閉所取得計画表・実施状況報告書!R"&amp;B251+1&amp;"C"&amp;2+WEEKDAY(A251,1),FALSE)=0,"",INDIRECT("現場閉所取得計画表・実施状況報告書!R"&amp;B251+1&amp;"C"&amp;2+WEEKDAY(A251,1),FALSE)))</f>
        <v/>
      </c>
      <c r="D251" t="str" cm="1">
        <f t="array" aca="1" ref="D251" ca="1">IF(A251="","",IF(INDIRECT("現場閉所取得計画表・実施状況報告書!R"&amp;B251+2&amp;"C"&amp;2+WEEKDAY(A251,1),FALSE)=0,"",INDIRECT("現場閉所取得計画表・実施状況報告書!R"&amp;B251+2&amp;"C"&amp;2+WEEKDAY(A251,1),FALSE)))</f>
        <v/>
      </c>
      <c r="E251" t="str">
        <f t="shared" si="39"/>
        <v/>
      </c>
      <c r="F251" t="str">
        <f t="shared" ca="1" si="34"/>
        <v/>
      </c>
      <c r="G251" t="str">
        <f t="shared" si="43"/>
        <v/>
      </c>
      <c r="H251" t="str">
        <f>IF(A251="","",IF(COUNTIF($G$2:G250,G251)&gt;0,"",MAX($H$2:H250)+1))</f>
        <v/>
      </c>
      <c r="I251" t="str">
        <f>IF(H251="","",IF(COUNTIF($P$1:P250,P251)&gt;0,B251+3,B251))</f>
        <v/>
      </c>
      <c r="J251" t="str">
        <f t="shared" si="44"/>
        <v/>
      </c>
      <c r="K251" t="str">
        <f t="shared" si="40"/>
        <v/>
      </c>
      <c r="L251" t="str">
        <f t="shared" si="35"/>
        <v/>
      </c>
      <c r="M251" t="str">
        <f t="shared" si="36"/>
        <v/>
      </c>
      <c r="N251" t="str">
        <f t="shared" si="41"/>
        <v/>
      </c>
      <c r="O251" t="str">
        <f t="shared" si="37"/>
        <v/>
      </c>
      <c r="P251" t="str">
        <f t="shared" si="42"/>
        <v/>
      </c>
    </row>
    <row r="252" spans="1:16">
      <c r="A252" s="28" t="str">
        <f>IF(A251="","",IF(A251+1&gt;現場閉所取得計画表・実施状況報告書!$J$7,"",A251+1))</f>
        <v/>
      </c>
      <c r="B252" t="str">
        <f t="shared" ca="1" si="38"/>
        <v/>
      </c>
      <c r="C252" t="str" cm="1">
        <f t="array" aca="1" ref="C252" ca="1">IF(A252="","",IF(INDIRECT("現場閉所取得計画表・実施状況報告書!R"&amp;B252+1&amp;"C"&amp;2+WEEKDAY(A252,1),FALSE)=0,"",INDIRECT("現場閉所取得計画表・実施状況報告書!R"&amp;B252+1&amp;"C"&amp;2+WEEKDAY(A252,1),FALSE)))</f>
        <v/>
      </c>
      <c r="D252" t="str" cm="1">
        <f t="array" aca="1" ref="D252" ca="1">IF(A252="","",IF(INDIRECT("現場閉所取得計画表・実施状況報告書!R"&amp;B252+2&amp;"C"&amp;2+WEEKDAY(A252,1),FALSE)=0,"",INDIRECT("現場閉所取得計画表・実施状況報告書!R"&amp;B252+2&amp;"C"&amp;2+WEEKDAY(A252,1),FALSE)))</f>
        <v/>
      </c>
      <c r="E252" t="str">
        <f t="shared" si="39"/>
        <v/>
      </c>
      <c r="F252" t="str">
        <f t="shared" ca="1" si="34"/>
        <v/>
      </c>
      <c r="G252" t="str">
        <f t="shared" si="43"/>
        <v/>
      </c>
      <c r="H252" t="str">
        <f>IF(A252="","",IF(COUNTIF($G$2:G251,G252)&gt;0,"",MAX($H$2:H251)+1))</f>
        <v/>
      </c>
      <c r="I252" t="str">
        <f>IF(H252="","",IF(COUNTIF($P$1:P251,P252)&gt;0,B252+3,B252))</f>
        <v/>
      </c>
      <c r="J252" t="str">
        <f t="shared" si="44"/>
        <v/>
      </c>
      <c r="K252" t="str">
        <f t="shared" si="40"/>
        <v/>
      </c>
      <c r="L252" t="str">
        <f t="shared" si="35"/>
        <v/>
      </c>
      <c r="M252" t="str">
        <f t="shared" si="36"/>
        <v/>
      </c>
      <c r="N252" t="str">
        <f t="shared" si="41"/>
        <v/>
      </c>
      <c r="O252" t="str">
        <f t="shared" si="37"/>
        <v/>
      </c>
      <c r="P252" t="str">
        <f t="shared" si="42"/>
        <v/>
      </c>
    </row>
    <row r="253" spans="1:16">
      <c r="A253" s="28" t="str">
        <f>IF(A252="","",IF(A252+1&gt;現場閉所取得計画表・実施状況報告書!$J$7,"",A252+1))</f>
        <v/>
      </c>
      <c r="B253" t="str">
        <f t="shared" ca="1" si="38"/>
        <v/>
      </c>
      <c r="C253" t="str" cm="1">
        <f t="array" aca="1" ref="C253" ca="1">IF(A253="","",IF(INDIRECT("現場閉所取得計画表・実施状況報告書!R"&amp;B253+1&amp;"C"&amp;2+WEEKDAY(A253,1),FALSE)=0,"",INDIRECT("現場閉所取得計画表・実施状況報告書!R"&amp;B253+1&amp;"C"&amp;2+WEEKDAY(A253,1),FALSE)))</f>
        <v/>
      </c>
      <c r="D253" t="str" cm="1">
        <f t="array" aca="1" ref="D253" ca="1">IF(A253="","",IF(INDIRECT("現場閉所取得計画表・実施状況報告書!R"&amp;B253+2&amp;"C"&amp;2+WEEKDAY(A253,1),FALSE)=0,"",INDIRECT("現場閉所取得計画表・実施状況報告書!R"&amp;B253+2&amp;"C"&amp;2+WEEKDAY(A253,1),FALSE)))</f>
        <v/>
      </c>
      <c r="E253" t="str">
        <f t="shared" si="39"/>
        <v/>
      </c>
      <c r="F253" t="str">
        <f t="shared" ca="1" si="34"/>
        <v/>
      </c>
      <c r="G253" t="str">
        <f t="shared" si="43"/>
        <v/>
      </c>
      <c r="H253" t="str">
        <f>IF(A253="","",IF(COUNTIF($G$2:G252,G253)&gt;0,"",MAX($H$2:H252)+1))</f>
        <v/>
      </c>
      <c r="I253" t="str">
        <f>IF(H253="","",IF(COUNTIF($P$1:P252,P253)&gt;0,B253+3,B253))</f>
        <v/>
      </c>
      <c r="J253" t="str">
        <f t="shared" si="44"/>
        <v/>
      </c>
      <c r="K253" t="str">
        <f t="shared" si="40"/>
        <v/>
      </c>
      <c r="L253" t="str">
        <f t="shared" si="35"/>
        <v/>
      </c>
      <c r="M253" t="str">
        <f t="shared" si="36"/>
        <v/>
      </c>
      <c r="N253" t="str">
        <f t="shared" si="41"/>
        <v/>
      </c>
      <c r="O253" t="str">
        <f t="shared" si="37"/>
        <v/>
      </c>
      <c r="P253" t="str">
        <f t="shared" si="42"/>
        <v/>
      </c>
    </row>
    <row r="254" spans="1:16">
      <c r="A254" s="28" t="str">
        <f>IF(A253="","",IF(A253+1&gt;現場閉所取得計画表・実施状況報告書!$J$7,"",A253+1))</f>
        <v/>
      </c>
      <c r="B254" t="str">
        <f t="shared" ca="1" si="38"/>
        <v/>
      </c>
      <c r="C254" t="str" cm="1">
        <f t="array" aca="1" ref="C254" ca="1">IF(A254="","",IF(INDIRECT("現場閉所取得計画表・実施状況報告書!R"&amp;B254+1&amp;"C"&amp;2+WEEKDAY(A254,1),FALSE)=0,"",INDIRECT("現場閉所取得計画表・実施状況報告書!R"&amp;B254+1&amp;"C"&amp;2+WEEKDAY(A254,1),FALSE)))</f>
        <v/>
      </c>
      <c r="D254" t="str" cm="1">
        <f t="array" aca="1" ref="D254" ca="1">IF(A254="","",IF(INDIRECT("現場閉所取得計画表・実施状況報告書!R"&amp;B254+2&amp;"C"&amp;2+WEEKDAY(A254,1),FALSE)=0,"",INDIRECT("現場閉所取得計画表・実施状況報告書!R"&amp;B254+2&amp;"C"&amp;2+WEEKDAY(A254,1),FALSE)))</f>
        <v/>
      </c>
      <c r="E254" t="str">
        <f t="shared" si="39"/>
        <v/>
      </c>
      <c r="F254" t="str">
        <f t="shared" ca="1" si="34"/>
        <v/>
      </c>
      <c r="G254" t="str">
        <f t="shared" si="43"/>
        <v/>
      </c>
      <c r="H254" t="str">
        <f>IF(A254="","",IF(COUNTIF($G$2:G253,G254)&gt;0,"",MAX($H$2:H253)+1))</f>
        <v/>
      </c>
      <c r="I254" t="str">
        <f>IF(H254="","",IF(COUNTIF($P$1:P253,P254)&gt;0,B254+3,B254))</f>
        <v/>
      </c>
      <c r="J254" t="str">
        <f t="shared" si="44"/>
        <v/>
      </c>
      <c r="K254" t="str">
        <f t="shared" si="40"/>
        <v/>
      </c>
      <c r="L254" t="str">
        <f t="shared" si="35"/>
        <v/>
      </c>
      <c r="M254" t="str">
        <f t="shared" si="36"/>
        <v/>
      </c>
      <c r="N254" t="str">
        <f t="shared" si="41"/>
        <v/>
      </c>
      <c r="O254" t="str">
        <f t="shared" si="37"/>
        <v/>
      </c>
      <c r="P254" t="str">
        <f t="shared" si="42"/>
        <v/>
      </c>
    </row>
    <row r="255" spans="1:16">
      <c r="A255" s="28" t="str">
        <f>IF(A254="","",IF(A254+1&gt;現場閉所取得計画表・実施状況報告書!$J$7,"",A254+1))</f>
        <v/>
      </c>
      <c r="B255" t="str">
        <f t="shared" ca="1" si="38"/>
        <v/>
      </c>
      <c r="C255" t="str" cm="1">
        <f t="array" aca="1" ref="C255" ca="1">IF(A255="","",IF(INDIRECT("現場閉所取得計画表・実施状況報告書!R"&amp;B255+1&amp;"C"&amp;2+WEEKDAY(A255,1),FALSE)=0,"",INDIRECT("現場閉所取得計画表・実施状況報告書!R"&amp;B255+1&amp;"C"&amp;2+WEEKDAY(A255,1),FALSE)))</f>
        <v/>
      </c>
      <c r="D255" t="str" cm="1">
        <f t="array" aca="1" ref="D255" ca="1">IF(A255="","",IF(INDIRECT("現場閉所取得計画表・実施状況報告書!R"&amp;B255+2&amp;"C"&amp;2+WEEKDAY(A255,1),FALSE)=0,"",INDIRECT("現場閉所取得計画表・実施状況報告書!R"&amp;B255+2&amp;"C"&amp;2+WEEKDAY(A255,1),FALSE)))</f>
        <v/>
      </c>
      <c r="E255" t="str">
        <f t="shared" si="39"/>
        <v/>
      </c>
      <c r="F255" t="str">
        <f t="shared" ca="1" si="34"/>
        <v/>
      </c>
      <c r="G255" t="str">
        <f t="shared" si="43"/>
        <v/>
      </c>
      <c r="H255" t="str">
        <f>IF(A255="","",IF(COUNTIF($G$2:G254,G255)&gt;0,"",MAX($H$2:H254)+1))</f>
        <v/>
      </c>
      <c r="I255" t="str">
        <f>IF(H255="","",IF(COUNTIF($P$1:P254,P255)&gt;0,B255+3,B255))</f>
        <v/>
      </c>
      <c r="J255" t="str">
        <f t="shared" si="44"/>
        <v/>
      </c>
      <c r="K255" t="str">
        <f t="shared" si="40"/>
        <v/>
      </c>
      <c r="L255" t="str">
        <f t="shared" si="35"/>
        <v/>
      </c>
      <c r="M255" t="str">
        <f t="shared" si="36"/>
        <v/>
      </c>
      <c r="N255" t="str">
        <f t="shared" si="41"/>
        <v/>
      </c>
      <c r="O255" t="str">
        <f t="shared" si="37"/>
        <v/>
      </c>
      <c r="P255" t="str">
        <f t="shared" si="42"/>
        <v/>
      </c>
    </row>
    <row r="256" spans="1:16">
      <c r="A256" s="28" t="str">
        <f>IF(A255="","",IF(A255+1&gt;現場閉所取得計画表・実施状況報告書!$J$7,"",A255+1))</f>
        <v/>
      </c>
      <c r="B256" t="str">
        <f t="shared" ca="1" si="38"/>
        <v/>
      </c>
      <c r="C256" t="str" cm="1">
        <f t="array" aca="1" ref="C256" ca="1">IF(A256="","",IF(INDIRECT("現場閉所取得計画表・実施状況報告書!R"&amp;B256+1&amp;"C"&amp;2+WEEKDAY(A256,1),FALSE)=0,"",INDIRECT("現場閉所取得計画表・実施状況報告書!R"&amp;B256+1&amp;"C"&amp;2+WEEKDAY(A256,1),FALSE)))</f>
        <v/>
      </c>
      <c r="D256" t="str" cm="1">
        <f t="array" aca="1" ref="D256" ca="1">IF(A256="","",IF(INDIRECT("現場閉所取得計画表・実施状況報告書!R"&amp;B256+2&amp;"C"&amp;2+WEEKDAY(A256,1),FALSE)=0,"",INDIRECT("現場閉所取得計画表・実施状況報告書!R"&amp;B256+2&amp;"C"&amp;2+WEEKDAY(A256,1),FALSE)))</f>
        <v/>
      </c>
      <c r="E256" t="str">
        <f t="shared" si="39"/>
        <v/>
      </c>
      <c r="F256" t="str">
        <f t="shared" ca="1" si="34"/>
        <v/>
      </c>
      <c r="G256" t="str">
        <f t="shared" si="43"/>
        <v/>
      </c>
      <c r="H256" t="str">
        <f>IF(A256="","",IF(COUNTIF($G$2:G255,G256)&gt;0,"",MAX($H$2:H255)+1))</f>
        <v/>
      </c>
      <c r="I256" t="str">
        <f>IF(H256="","",IF(COUNTIF($P$1:P255,P256)&gt;0,B256+3,B256))</f>
        <v/>
      </c>
      <c r="J256" t="str">
        <f t="shared" si="44"/>
        <v/>
      </c>
      <c r="K256" t="str">
        <f t="shared" si="40"/>
        <v/>
      </c>
      <c r="L256" t="str">
        <f t="shared" si="35"/>
        <v/>
      </c>
      <c r="M256" t="str">
        <f t="shared" si="36"/>
        <v/>
      </c>
      <c r="N256" t="str">
        <f t="shared" si="41"/>
        <v/>
      </c>
      <c r="O256" t="str">
        <f t="shared" si="37"/>
        <v/>
      </c>
      <c r="P256" t="str">
        <f t="shared" si="42"/>
        <v/>
      </c>
    </row>
    <row r="257" spans="1:16">
      <c r="A257" s="28" t="str">
        <f>IF(A256="","",IF(A256+1&gt;現場閉所取得計画表・実施状況報告書!$J$7,"",A256+1))</f>
        <v/>
      </c>
      <c r="B257" t="str">
        <f t="shared" ca="1" si="38"/>
        <v/>
      </c>
      <c r="C257" t="str" cm="1">
        <f t="array" aca="1" ref="C257" ca="1">IF(A257="","",IF(INDIRECT("現場閉所取得計画表・実施状況報告書!R"&amp;B257+1&amp;"C"&amp;2+WEEKDAY(A257,1),FALSE)=0,"",INDIRECT("現場閉所取得計画表・実施状況報告書!R"&amp;B257+1&amp;"C"&amp;2+WEEKDAY(A257,1),FALSE)))</f>
        <v/>
      </c>
      <c r="D257" t="str" cm="1">
        <f t="array" aca="1" ref="D257" ca="1">IF(A257="","",IF(INDIRECT("現場閉所取得計画表・実施状況報告書!R"&amp;B257+2&amp;"C"&amp;2+WEEKDAY(A257,1),FALSE)=0,"",INDIRECT("現場閉所取得計画表・実施状況報告書!R"&amp;B257+2&amp;"C"&amp;2+WEEKDAY(A257,1),FALSE)))</f>
        <v/>
      </c>
      <c r="E257" t="str">
        <f t="shared" si="39"/>
        <v/>
      </c>
      <c r="F257" t="str">
        <f t="shared" ca="1" si="34"/>
        <v/>
      </c>
      <c r="G257" t="str">
        <f t="shared" si="43"/>
        <v/>
      </c>
      <c r="H257" t="str">
        <f>IF(A257="","",IF(COUNTIF($G$2:G256,G257)&gt;0,"",MAX($H$2:H256)+1))</f>
        <v/>
      </c>
      <c r="I257" t="str">
        <f>IF(H257="","",IF(COUNTIF($P$1:P256,P257)&gt;0,B257+3,B257))</f>
        <v/>
      </c>
      <c r="J257" t="str">
        <f t="shared" si="44"/>
        <v/>
      </c>
      <c r="K257" t="str">
        <f t="shared" si="40"/>
        <v/>
      </c>
      <c r="L257" t="str">
        <f t="shared" si="35"/>
        <v/>
      </c>
      <c r="M257" t="str">
        <f t="shared" si="36"/>
        <v/>
      </c>
      <c r="N257" t="str">
        <f t="shared" si="41"/>
        <v/>
      </c>
      <c r="O257" t="str">
        <f t="shared" si="37"/>
        <v/>
      </c>
      <c r="P257" t="str">
        <f t="shared" si="42"/>
        <v/>
      </c>
    </row>
    <row r="258" spans="1:16">
      <c r="A258" s="28" t="str">
        <f>IF(A257="","",IF(A257+1&gt;現場閉所取得計画表・実施状況報告書!$J$7,"",A257+1))</f>
        <v/>
      </c>
      <c r="B258" t="str">
        <f t="shared" ca="1" si="38"/>
        <v/>
      </c>
      <c r="C258" t="str" cm="1">
        <f t="array" aca="1" ref="C258" ca="1">IF(A258="","",IF(INDIRECT("現場閉所取得計画表・実施状況報告書!R"&amp;B258+1&amp;"C"&amp;2+WEEKDAY(A258,1),FALSE)=0,"",INDIRECT("現場閉所取得計画表・実施状況報告書!R"&amp;B258+1&amp;"C"&amp;2+WEEKDAY(A258,1),FALSE)))</f>
        <v/>
      </c>
      <c r="D258" t="str" cm="1">
        <f t="array" aca="1" ref="D258" ca="1">IF(A258="","",IF(INDIRECT("現場閉所取得計画表・実施状況報告書!R"&amp;B258+2&amp;"C"&amp;2+WEEKDAY(A258,1),FALSE)=0,"",INDIRECT("現場閉所取得計画表・実施状況報告書!R"&amp;B258+2&amp;"C"&amp;2+WEEKDAY(A258,1),FALSE)))</f>
        <v/>
      </c>
      <c r="E258" t="str">
        <f t="shared" si="39"/>
        <v/>
      </c>
      <c r="F258" t="str">
        <f t="shared" ca="1" si="34"/>
        <v/>
      </c>
      <c r="G258" t="str">
        <f t="shared" si="43"/>
        <v/>
      </c>
      <c r="H258" t="str">
        <f>IF(A258="","",IF(COUNTIF($G$2:G257,G258)&gt;0,"",MAX($H$2:H257)+1))</f>
        <v/>
      </c>
      <c r="I258" t="str">
        <f>IF(H258="","",IF(COUNTIF($P$1:P257,P258)&gt;0,B258+3,B258))</f>
        <v/>
      </c>
      <c r="J258" t="str">
        <f t="shared" si="44"/>
        <v/>
      </c>
      <c r="K258" t="str">
        <f t="shared" si="40"/>
        <v/>
      </c>
      <c r="L258" t="str">
        <f t="shared" si="35"/>
        <v/>
      </c>
      <c r="M258" t="str">
        <f t="shared" si="36"/>
        <v/>
      </c>
      <c r="N258" t="str">
        <f t="shared" si="41"/>
        <v/>
      </c>
      <c r="O258" t="str">
        <f t="shared" si="37"/>
        <v/>
      </c>
      <c r="P258" t="str">
        <f t="shared" si="42"/>
        <v/>
      </c>
    </row>
    <row r="259" spans="1:16">
      <c r="A259" s="28" t="str">
        <f>IF(A258="","",IF(A258+1&gt;現場閉所取得計画表・実施状況報告書!$J$7,"",A258+1))</f>
        <v/>
      </c>
      <c r="B259" t="str">
        <f t="shared" ca="1" si="38"/>
        <v/>
      </c>
      <c r="C259" t="str" cm="1">
        <f t="array" aca="1" ref="C259" ca="1">IF(A259="","",IF(INDIRECT("現場閉所取得計画表・実施状況報告書!R"&amp;B259+1&amp;"C"&amp;2+WEEKDAY(A259,1),FALSE)=0,"",INDIRECT("現場閉所取得計画表・実施状況報告書!R"&amp;B259+1&amp;"C"&amp;2+WEEKDAY(A259,1),FALSE)))</f>
        <v/>
      </c>
      <c r="D259" t="str" cm="1">
        <f t="array" aca="1" ref="D259" ca="1">IF(A259="","",IF(INDIRECT("現場閉所取得計画表・実施状況報告書!R"&amp;B259+2&amp;"C"&amp;2+WEEKDAY(A259,1),FALSE)=0,"",INDIRECT("現場閉所取得計画表・実施状況報告書!R"&amp;B259+2&amp;"C"&amp;2+WEEKDAY(A259,1),FALSE)))</f>
        <v/>
      </c>
      <c r="E259" t="str">
        <f t="shared" si="39"/>
        <v/>
      </c>
      <c r="F259" t="str">
        <f t="shared" ref="F259:F322" ca="1" si="45">IF(C259="","",IF(LEN(C259)&lt;&gt;LEN(SUBSTITUTE(C259,"閉所","")),"閉所",""))</f>
        <v/>
      </c>
      <c r="G259" t="str">
        <f t="shared" si="43"/>
        <v/>
      </c>
      <c r="H259" t="str">
        <f>IF(A259="","",IF(COUNTIF($G$2:G258,G259)&gt;0,"",MAX($H$2:H258)+1))</f>
        <v/>
      </c>
      <c r="I259" t="str">
        <f>IF(H259="","",IF(COUNTIF($P$1:P258,P259)&gt;0,B259+3,B259))</f>
        <v/>
      </c>
      <c r="J259" t="str">
        <f t="shared" si="44"/>
        <v/>
      </c>
      <c r="K259" t="str">
        <f t="shared" si="40"/>
        <v/>
      </c>
      <c r="L259" t="str">
        <f t="shared" ref="L259:L322" si="46">IF(H259="","",COUNTIFS($G:$G,G259,$F:$F,"閉所"))</f>
        <v/>
      </c>
      <c r="M259" t="str">
        <f t="shared" ref="M259:M322" si="47">IF(H259="","",COUNTIF($G:$G,G259)-COUNTIFS($G:$G,G259,$C:$C,"対象外"))</f>
        <v/>
      </c>
      <c r="N259" t="str">
        <f t="shared" si="41"/>
        <v/>
      </c>
      <c r="O259" t="str">
        <f t="shared" ref="O259:O322" si="48">IF(H259="","",IF(OR((L259/M259)&gt;=0.285,L259&gt;=N259)=TRUE,"〇","×"))</f>
        <v/>
      </c>
      <c r="P259" t="str">
        <f t="shared" si="42"/>
        <v/>
      </c>
    </row>
    <row r="260" spans="1:16">
      <c r="A260" s="28" t="str">
        <f>IF(A259="","",IF(A259+1&gt;現場閉所取得計画表・実施状況報告書!$J$7,"",A259+1))</f>
        <v/>
      </c>
      <c r="B260" t="str">
        <f t="shared" ref="B260:B323" ca="1" si="49">IF(A260="","",MATCH(A260,INDIRECT("現場閉所取得計画表・実施状況報告書!C["&amp;WEEKDAY(A260,2)&amp;"]",FALSE),0))</f>
        <v/>
      </c>
      <c r="C260" t="str" cm="1">
        <f t="array" aca="1" ref="C260" ca="1">IF(A260="","",IF(INDIRECT("現場閉所取得計画表・実施状況報告書!R"&amp;B260+1&amp;"C"&amp;2+WEEKDAY(A260,1),FALSE)=0,"",INDIRECT("現場閉所取得計画表・実施状況報告書!R"&amp;B260+1&amp;"C"&amp;2+WEEKDAY(A260,1),FALSE)))</f>
        <v/>
      </c>
      <c r="D260" t="str" cm="1">
        <f t="array" aca="1" ref="D260" ca="1">IF(A260="","",IF(INDIRECT("現場閉所取得計画表・実施状況報告書!R"&amp;B260+2&amp;"C"&amp;2+WEEKDAY(A260,1),FALSE)=0,"",INDIRECT("現場閉所取得計画表・実施状況報告書!R"&amp;B260+2&amp;"C"&amp;2+WEEKDAY(A260,1),FALSE)))</f>
        <v/>
      </c>
      <c r="E260" t="str">
        <f t="shared" ref="E260:E323" si="50">IF(A260="","",IF(WEEKDAY(A260,2)&gt;5,"土日",""))</f>
        <v/>
      </c>
      <c r="F260" t="str">
        <f t="shared" ca="1" si="45"/>
        <v/>
      </c>
      <c r="G260" t="str">
        <f t="shared" si="43"/>
        <v/>
      </c>
      <c r="H260" t="str">
        <f>IF(A260="","",IF(COUNTIF($G$2:G259,G260)&gt;0,"",MAX($H$2:H259)+1))</f>
        <v/>
      </c>
      <c r="I260" t="str">
        <f>IF(H260="","",IF(COUNTIF($P$1:P259,P260)&gt;0,B260+3,B260))</f>
        <v/>
      </c>
      <c r="J260" t="str">
        <f t="shared" si="44"/>
        <v/>
      </c>
      <c r="K260" t="str">
        <f t="shared" ref="K260:K323" si="51">IF(A260="","",IF(E260="","",IF(C260="対象外","","休")))</f>
        <v/>
      </c>
      <c r="L260" t="str">
        <f t="shared" si="46"/>
        <v/>
      </c>
      <c r="M260" t="str">
        <f t="shared" si="47"/>
        <v/>
      </c>
      <c r="N260" t="str">
        <f t="shared" ref="N260:N323" si="52">IF(H260="","",COUNTIFS($G:$G,G260,$E:$E,"土日",$C:$C,"&lt;&gt;対象外")+COUNTIFS($G:$G,G260,$E:$E,"祝日",$C:$C,"&lt;&gt;対象外"))</f>
        <v/>
      </c>
      <c r="O260" t="str">
        <f t="shared" si="48"/>
        <v/>
      </c>
      <c r="P260" t="str">
        <f t="shared" ref="P260:P323" si="53">IF(H260="","",B260)</f>
        <v/>
      </c>
    </row>
    <row r="261" spans="1:16">
      <c r="A261" s="28" t="str">
        <f>IF(A260="","",IF(A260+1&gt;現場閉所取得計画表・実施状況報告書!$J$7,"",A260+1))</f>
        <v/>
      </c>
      <c r="B261" t="str">
        <f t="shared" ca="1" si="49"/>
        <v/>
      </c>
      <c r="C261" t="str" cm="1">
        <f t="array" aca="1" ref="C261" ca="1">IF(A261="","",IF(INDIRECT("現場閉所取得計画表・実施状況報告書!R"&amp;B261+1&amp;"C"&amp;2+WEEKDAY(A261,1),FALSE)=0,"",INDIRECT("現場閉所取得計画表・実施状況報告書!R"&amp;B261+1&amp;"C"&amp;2+WEEKDAY(A261,1),FALSE)))</f>
        <v/>
      </c>
      <c r="D261" t="str" cm="1">
        <f t="array" aca="1" ref="D261" ca="1">IF(A261="","",IF(INDIRECT("現場閉所取得計画表・実施状況報告書!R"&amp;B261+2&amp;"C"&amp;2+WEEKDAY(A261,1),FALSE)=0,"",INDIRECT("現場閉所取得計画表・実施状況報告書!R"&amp;B261+2&amp;"C"&amp;2+WEEKDAY(A261,1),FALSE)))</f>
        <v/>
      </c>
      <c r="E261" t="str">
        <f t="shared" si="50"/>
        <v/>
      </c>
      <c r="F261" t="str">
        <f t="shared" ca="1" si="45"/>
        <v/>
      </c>
      <c r="G261" t="str">
        <f t="shared" ref="G261:G324" si="54">IF(A261="","",MONTH(A261))</f>
        <v/>
      </c>
      <c r="H261" t="str">
        <f>IF(A261="","",IF(COUNTIF($G$2:G260,G261)&gt;0,"",MAX($H$2:H260)+1))</f>
        <v/>
      </c>
      <c r="I261" t="str">
        <f>IF(H261="","",IF(COUNTIF($P$1:P260,P261)&gt;0,B261+3,B261))</f>
        <v/>
      </c>
      <c r="J261" t="str">
        <f t="shared" ref="J261:J324" si="55">IF(H261="","",H261&amp;"月目（"&amp;MONTH(_xlfn.MINIFS($A:$A,$G:$G,G261))&amp;"月"&amp;DAY(_xlfn.MINIFS($A:$A,$G:$G,G261))&amp;"日～"&amp;MONTH(_xlfn.MAXIFS($A:$A,$G:$G,G261))&amp;"月"&amp;DAY(_xlfn.MAXIFS($A:$A,$G:$G,G261))&amp;"日）")</f>
        <v/>
      </c>
      <c r="K261" t="str">
        <f t="shared" si="51"/>
        <v/>
      </c>
      <c r="L261" t="str">
        <f t="shared" si="46"/>
        <v/>
      </c>
      <c r="M261" t="str">
        <f t="shared" si="47"/>
        <v/>
      </c>
      <c r="N261" t="str">
        <f t="shared" si="52"/>
        <v/>
      </c>
      <c r="O261" t="str">
        <f t="shared" si="48"/>
        <v/>
      </c>
      <c r="P261" t="str">
        <f t="shared" si="53"/>
        <v/>
      </c>
    </row>
    <row r="262" spans="1:16">
      <c r="A262" s="28" t="str">
        <f>IF(A261="","",IF(A261+1&gt;現場閉所取得計画表・実施状況報告書!$J$7,"",A261+1))</f>
        <v/>
      </c>
      <c r="B262" t="str">
        <f t="shared" ca="1" si="49"/>
        <v/>
      </c>
      <c r="C262" t="str" cm="1">
        <f t="array" aca="1" ref="C262" ca="1">IF(A262="","",IF(INDIRECT("現場閉所取得計画表・実施状況報告書!R"&amp;B262+1&amp;"C"&amp;2+WEEKDAY(A262,1),FALSE)=0,"",INDIRECT("現場閉所取得計画表・実施状況報告書!R"&amp;B262+1&amp;"C"&amp;2+WEEKDAY(A262,1),FALSE)))</f>
        <v/>
      </c>
      <c r="D262" t="str" cm="1">
        <f t="array" aca="1" ref="D262" ca="1">IF(A262="","",IF(INDIRECT("現場閉所取得計画表・実施状況報告書!R"&amp;B262+2&amp;"C"&amp;2+WEEKDAY(A262,1),FALSE)=0,"",INDIRECT("現場閉所取得計画表・実施状況報告書!R"&amp;B262+2&amp;"C"&amp;2+WEEKDAY(A262,1),FALSE)))</f>
        <v/>
      </c>
      <c r="E262" t="str">
        <f t="shared" si="50"/>
        <v/>
      </c>
      <c r="F262" t="str">
        <f t="shared" ca="1" si="45"/>
        <v/>
      </c>
      <c r="G262" t="str">
        <f t="shared" si="54"/>
        <v/>
      </c>
      <c r="H262" t="str">
        <f>IF(A262="","",IF(COUNTIF($G$2:G261,G262)&gt;0,"",MAX($H$2:H261)+1))</f>
        <v/>
      </c>
      <c r="I262" t="str">
        <f>IF(H262="","",IF(COUNTIF($P$1:P261,P262)&gt;0,B262+3,B262))</f>
        <v/>
      </c>
      <c r="J262" t="str">
        <f t="shared" si="55"/>
        <v/>
      </c>
      <c r="K262" t="str">
        <f t="shared" si="51"/>
        <v/>
      </c>
      <c r="L262" t="str">
        <f t="shared" si="46"/>
        <v/>
      </c>
      <c r="M262" t="str">
        <f t="shared" si="47"/>
        <v/>
      </c>
      <c r="N262" t="str">
        <f t="shared" si="52"/>
        <v/>
      </c>
      <c r="O262" t="str">
        <f t="shared" si="48"/>
        <v/>
      </c>
      <c r="P262" t="str">
        <f t="shared" si="53"/>
        <v/>
      </c>
    </row>
    <row r="263" spans="1:16">
      <c r="A263" s="28" t="str">
        <f>IF(A262="","",IF(A262+1&gt;現場閉所取得計画表・実施状況報告書!$J$7,"",A262+1))</f>
        <v/>
      </c>
      <c r="B263" t="str">
        <f t="shared" ca="1" si="49"/>
        <v/>
      </c>
      <c r="C263" t="str" cm="1">
        <f t="array" aca="1" ref="C263" ca="1">IF(A263="","",IF(INDIRECT("現場閉所取得計画表・実施状況報告書!R"&amp;B263+1&amp;"C"&amp;2+WEEKDAY(A263,1),FALSE)=0,"",INDIRECT("現場閉所取得計画表・実施状況報告書!R"&amp;B263+1&amp;"C"&amp;2+WEEKDAY(A263,1),FALSE)))</f>
        <v/>
      </c>
      <c r="D263" t="str" cm="1">
        <f t="array" aca="1" ref="D263" ca="1">IF(A263="","",IF(INDIRECT("現場閉所取得計画表・実施状況報告書!R"&amp;B263+2&amp;"C"&amp;2+WEEKDAY(A263,1),FALSE)=0,"",INDIRECT("現場閉所取得計画表・実施状況報告書!R"&amp;B263+2&amp;"C"&amp;2+WEEKDAY(A263,1),FALSE)))</f>
        <v/>
      </c>
      <c r="E263" t="str">
        <f t="shared" si="50"/>
        <v/>
      </c>
      <c r="F263" t="str">
        <f t="shared" ca="1" si="45"/>
        <v/>
      </c>
      <c r="G263" t="str">
        <f t="shared" si="54"/>
        <v/>
      </c>
      <c r="H263" t="str">
        <f>IF(A263="","",IF(COUNTIF($G$2:G262,G263)&gt;0,"",MAX($H$2:H262)+1))</f>
        <v/>
      </c>
      <c r="I263" t="str">
        <f>IF(H263="","",IF(COUNTIF($P$1:P262,P263)&gt;0,B263+3,B263))</f>
        <v/>
      </c>
      <c r="J263" t="str">
        <f t="shared" si="55"/>
        <v/>
      </c>
      <c r="K263" t="str">
        <f t="shared" si="51"/>
        <v/>
      </c>
      <c r="L263" t="str">
        <f t="shared" si="46"/>
        <v/>
      </c>
      <c r="M263" t="str">
        <f t="shared" si="47"/>
        <v/>
      </c>
      <c r="N263" t="str">
        <f t="shared" si="52"/>
        <v/>
      </c>
      <c r="O263" t="str">
        <f t="shared" si="48"/>
        <v/>
      </c>
      <c r="P263" t="str">
        <f t="shared" si="53"/>
        <v/>
      </c>
    </row>
    <row r="264" spans="1:16">
      <c r="A264" s="28" t="str">
        <f>IF(A263="","",IF(A263+1&gt;現場閉所取得計画表・実施状況報告書!$J$7,"",A263+1))</f>
        <v/>
      </c>
      <c r="B264" t="str">
        <f t="shared" ca="1" si="49"/>
        <v/>
      </c>
      <c r="C264" t="str" cm="1">
        <f t="array" aca="1" ref="C264" ca="1">IF(A264="","",IF(INDIRECT("現場閉所取得計画表・実施状況報告書!R"&amp;B264+1&amp;"C"&amp;2+WEEKDAY(A264,1),FALSE)=0,"",INDIRECT("現場閉所取得計画表・実施状況報告書!R"&amp;B264+1&amp;"C"&amp;2+WEEKDAY(A264,1),FALSE)))</f>
        <v/>
      </c>
      <c r="D264" t="str" cm="1">
        <f t="array" aca="1" ref="D264" ca="1">IF(A264="","",IF(INDIRECT("現場閉所取得計画表・実施状況報告書!R"&amp;B264+2&amp;"C"&amp;2+WEEKDAY(A264,1),FALSE)=0,"",INDIRECT("現場閉所取得計画表・実施状況報告書!R"&amp;B264+2&amp;"C"&amp;2+WEEKDAY(A264,1),FALSE)))</f>
        <v/>
      </c>
      <c r="E264" t="str">
        <f t="shared" si="50"/>
        <v/>
      </c>
      <c r="F264" t="str">
        <f t="shared" ca="1" si="45"/>
        <v/>
      </c>
      <c r="G264" t="str">
        <f t="shared" si="54"/>
        <v/>
      </c>
      <c r="H264" t="str">
        <f>IF(A264="","",IF(COUNTIF($G$2:G263,G264)&gt;0,"",MAX($H$2:H263)+1))</f>
        <v/>
      </c>
      <c r="I264" t="str">
        <f>IF(H264="","",IF(COUNTIF($P$1:P263,P264)&gt;0,B264+3,B264))</f>
        <v/>
      </c>
      <c r="J264" t="str">
        <f t="shared" si="55"/>
        <v/>
      </c>
      <c r="K264" t="str">
        <f t="shared" si="51"/>
        <v/>
      </c>
      <c r="L264" t="str">
        <f t="shared" si="46"/>
        <v/>
      </c>
      <c r="M264" t="str">
        <f t="shared" si="47"/>
        <v/>
      </c>
      <c r="N264" t="str">
        <f t="shared" si="52"/>
        <v/>
      </c>
      <c r="O264" t="str">
        <f t="shared" si="48"/>
        <v/>
      </c>
      <c r="P264" t="str">
        <f t="shared" si="53"/>
        <v/>
      </c>
    </row>
    <row r="265" spans="1:16">
      <c r="A265" s="28" t="str">
        <f>IF(A264="","",IF(A264+1&gt;現場閉所取得計画表・実施状況報告書!$J$7,"",A264+1))</f>
        <v/>
      </c>
      <c r="B265" t="str">
        <f t="shared" ca="1" si="49"/>
        <v/>
      </c>
      <c r="C265" t="str" cm="1">
        <f t="array" aca="1" ref="C265" ca="1">IF(A265="","",IF(INDIRECT("現場閉所取得計画表・実施状況報告書!R"&amp;B265+1&amp;"C"&amp;2+WEEKDAY(A265,1),FALSE)=0,"",INDIRECT("現場閉所取得計画表・実施状況報告書!R"&amp;B265+1&amp;"C"&amp;2+WEEKDAY(A265,1),FALSE)))</f>
        <v/>
      </c>
      <c r="D265" t="str" cm="1">
        <f t="array" aca="1" ref="D265" ca="1">IF(A265="","",IF(INDIRECT("現場閉所取得計画表・実施状況報告書!R"&amp;B265+2&amp;"C"&amp;2+WEEKDAY(A265,1),FALSE)=0,"",INDIRECT("現場閉所取得計画表・実施状況報告書!R"&amp;B265+2&amp;"C"&amp;2+WEEKDAY(A265,1),FALSE)))</f>
        <v/>
      </c>
      <c r="E265" t="str">
        <f t="shared" si="50"/>
        <v/>
      </c>
      <c r="F265" t="str">
        <f t="shared" ca="1" si="45"/>
        <v/>
      </c>
      <c r="G265" t="str">
        <f t="shared" si="54"/>
        <v/>
      </c>
      <c r="H265" t="str">
        <f>IF(A265="","",IF(COUNTIF($G$2:G264,G265)&gt;0,"",MAX($H$2:H264)+1))</f>
        <v/>
      </c>
      <c r="I265" t="str">
        <f>IF(H265="","",IF(COUNTIF($P$1:P264,P265)&gt;0,B265+3,B265))</f>
        <v/>
      </c>
      <c r="J265" t="str">
        <f t="shared" si="55"/>
        <v/>
      </c>
      <c r="K265" t="str">
        <f t="shared" si="51"/>
        <v/>
      </c>
      <c r="L265" t="str">
        <f t="shared" si="46"/>
        <v/>
      </c>
      <c r="M265" t="str">
        <f t="shared" si="47"/>
        <v/>
      </c>
      <c r="N265" t="str">
        <f t="shared" si="52"/>
        <v/>
      </c>
      <c r="O265" t="str">
        <f t="shared" si="48"/>
        <v/>
      </c>
      <c r="P265" t="str">
        <f t="shared" si="53"/>
        <v/>
      </c>
    </row>
    <row r="266" spans="1:16">
      <c r="A266" s="28" t="str">
        <f>IF(A265="","",IF(A265+1&gt;現場閉所取得計画表・実施状況報告書!$J$7,"",A265+1))</f>
        <v/>
      </c>
      <c r="B266" t="str">
        <f t="shared" ca="1" si="49"/>
        <v/>
      </c>
      <c r="C266" t="str" cm="1">
        <f t="array" aca="1" ref="C266" ca="1">IF(A266="","",IF(INDIRECT("現場閉所取得計画表・実施状況報告書!R"&amp;B266+1&amp;"C"&amp;2+WEEKDAY(A266,1),FALSE)=0,"",INDIRECT("現場閉所取得計画表・実施状況報告書!R"&amp;B266+1&amp;"C"&amp;2+WEEKDAY(A266,1),FALSE)))</f>
        <v/>
      </c>
      <c r="D266" t="str" cm="1">
        <f t="array" aca="1" ref="D266" ca="1">IF(A266="","",IF(INDIRECT("現場閉所取得計画表・実施状況報告書!R"&amp;B266+2&amp;"C"&amp;2+WEEKDAY(A266,1),FALSE)=0,"",INDIRECT("現場閉所取得計画表・実施状況報告書!R"&amp;B266+2&amp;"C"&amp;2+WEEKDAY(A266,1),FALSE)))</f>
        <v/>
      </c>
      <c r="E266" t="str">
        <f t="shared" si="50"/>
        <v/>
      </c>
      <c r="F266" t="str">
        <f t="shared" ca="1" si="45"/>
        <v/>
      </c>
      <c r="G266" t="str">
        <f t="shared" si="54"/>
        <v/>
      </c>
      <c r="H266" t="str">
        <f>IF(A266="","",IF(COUNTIF($G$2:G265,G266)&gt;0,"",MAX($H$2:H265)+1))</f>
        <v/>
      </c>
      <c r="I266" t="str">
        <f>IF(H266="","",IF(COUNTIF($P$1:P265,P266)&gt;0,B266+3,B266))</f>
        <v/>
      </c>
      <c r="J266" t="str">
        <f t="shared" si="55"/>
        <v/>
      </c>
      <c r="K266" t="str">
        <f t="shared" si="51"/>
        <v/>
      </c>
      <c r="L266" t="str">
        <f t="shared" si="46"/>
        <v/>
      </c>
      <c r="M266" t="str">
        <f t="shared" si="47"/>
        <v/>
      </c>
      <c r="N266" t="str">
        <f t="shared" si="52"/>
        <v/>
      </c>
      <c r="O266" t="str">
        <f t="shared" si="48"/>
        <v/>
      </c>
      <c r="P266" t="str">
        <f t="shared" si="53"/>
        <v/>
      </c>
    </row>
    <row r="267" spans="1:16">
      <c r="A267" s="28" t="str">
        <f>IF(A266="","",IF(A266+1&gt;現場閉所取得計画表・実施状況報告書!$J$7,"",A266+1))</f>
        <v/>
      </c>
      <c r="B267" t="str">
        <f t="shared" ca="1" si="49"/>
        <v/>
      </c>
      <c r="C267" t="str" cm="1">
        <f t="array" aca="1" ref="C267" ca="1">IF(A267="","",IF(INDIRECT("現場閉所取得計画表・実施状況報告書!R"&amp;B267+1&amp;"C"&amp;2+WEEKDAY(A267,1),FALSE)=0,"",INDIRECT("現場閉所取得計画表・実施状況報告書!R"&amp;B267+1&amp;"C"&amp;2+WEEKDAY(A267,1),FALSE)))</f>
        <v/>
      </c>
      <c r="D267" t="str" cm="1">
        <f t="array" aca="1" ref="D267" ca="1">IF(A267="","",IF(INDIRECT("現場閉所取得計画表・実施状況報告書!R"&amp;B267+2&amp;"C"&amp;2+WEEKDAY(A267,1),FALSE)=0,"",INDIRECT("現場閉所取得計画表・実施状況報告書!R"&amp;B267+2&amp;"C"&amp;2+WEEKDAY(A267,1),FALSE)))</f>
        <v/>
      </c>
      <c r="E267" t="str">
        <f t="shared" si="50"/>
        <v/>
      </c>
      <c r="F267" t="str">
        <f t="shared" ca="1" si="45"/>
        <v/>
      </c>
      <c r="G267" t="str">
        <f t="shared" si="54"/>
        <v/>
      </c>
      <c r="H267" t="str">
        <f>IF(A267="","",IF(COUNTIF($G$2:G266,G267)&gt;0,"",MAX($H$2:H266)+1))</f>
        <v/>
      </c>
      <c r="I267" t="str">
        <f>IF(H267="","",IF(COUNTIF($P$1:P266,P267)&gt;0,B267+3,B267))</f>
        <v/>
      </c>
      <c r="J267" t="str">
        <f t="shared" si="55"/>
        <v/>
      </c>
      <c r="K267" t="str">
        <f t="shared" si="51"/>
        <v/>
      </c>
      <c r="L267" t="str">
        <f t="shared" si="46"/>
        <v/>
      </c>
      <c r="M267" t="str">
        <f t="shared" si="47"/>
        <v/>
      </c>
      <c r="N267" t="str">
        <f t="shared" si="52"/>
        <v/>
      </c>
      <c r="O267" t="str">
        <f t="shared" si="48"/>
        <v/>
      </c>
      <c r="P267" t="str">
        <f t="shared" si="53"/>
        <v/>
      </c>
    </row>
    <row r="268" spans="1:16">
      <c r="A268" s="28" t="str">
        <f>IF(A267="","",IF(A267+1&gt;現場閉所取得計画表・実施状況報告書!$J$7,"",A267+1))</f>
        <v/>
      </c>
      <c r="B268" t="str">
        <f t="shared" ca="1" si="49"/>
        <v/>
      </c>
      <c r="C268" t="str" cm="1">
        <f t="array" aca="1" ref="C268" ca="1">IF(A268="","",IF(INDIRECT("現場閉所取得計画表・実施状況報告書!R"&amp;B268+1&amp;"C"&amp;2+WEEKDAY(A268,1),FALSE)=0,"",INDIRECT("現場閉所取得計画表・実施状況報告書!R"&amp;B268+1&amp;"C"&amp;2+WEEKDAY(A268,1),FALSE)))</f>
        <v/>
      </c>
      <c r="D268" t="str" cm="1">
        <f t="array" aca="1" ref="D268" ca="1">IF(A268="","",IF(INDIRECT("現場閉所取得計画表・実施状況報告書!R"&amp;B268+2&amp;"C"&amp;2+WEEKDAY(A268,1),FALSE)=0,"",INDIRECT("現場閉所取得計画表・実施状況報告書!R"&amp;B268+2&amp;"C"&amp;2+WEEKDAY(A268,1),FALSE)))</f>
        <v/>
      </c>
      <c r="E268" t="str">
        <f t="shared" si="50"/>
        <v/>
      </c>
      <c r="F268" t="str">
        <f t="shared" ca="1" si="45"/>
        <v/>
      </c>
      <c r="G268" t="str">
        <f t="shared" si="54"/>
        <v/>
      </c>
      <c r="H268" t="str">
        <f>IF(A268="","",IF(COUNTIF($G$2:G267,G268)&gt;0,"",MAX($H$2:H267)+1))</f>
        <v/>
      </c>
      <c r="I268" t="str">
        <f>IF(H268="","",IF(COUNTIF($P$1:P267,P268)&gt;0,B268+3,B268))</f>
        <v/>
      </c>
      <c r="J268" t="str">
        <f t="shared" si="55"/>
        <v/>
      </c>
      <c r="K268" t="str">
        <f t="shared" si="51"/>
        <v/>
      </c>
      <c r="L268" t="str">
        <f t="shared" si="46"/>
        <v/>
      </c>
      <c r="M268" t="str">
        <f t="shared" si="47"/>
        <v/>
      </c>
      <c r="N268" t="str">
        <f t="shared" si="52"/>
        <v/>
      </c>
      <c r="O268" t="str">
        <f t="shared" si="48"/>
        <v/>
      </c>
      <c r="P268" t="str">
        <f t="shared" si="53"/>
        <v/>
      </c>
    </row>
    <row r="269" spans="1:16">
      <c r="A269" s="28" t="str">
        <f>IF(A268="","",IF(A268+1&gt;現場閉所取得計画表・実施状況報告書!$J$7,"",A268+1))</f>
        <v/>
      </c>
      <c r="B269" t="str">
        <f t="shared" ca="1" si="49"/>
        <v/>
      </c>
      <c r="C269" t="str" cm="1">
        <f t="array" aca="1" ref="C269" ca="1">IF(A269="","",IF(INDIRECT("現場閉所取得計画表・実施状況報告書!R"&amp;B269+1&amp;"C"&amp;2+WEEKDAY(A269,1),FALSE)=0,"",INDIRECT("現場閉所取得計画表・実施状況報告書!R"&amp;B269+1&amp;"C"&amp;2+WEEKDAY(A269,1),FALSE)))</f>
        <v/>
      </c>
      <c r="D269" t="str" cm="1">
        <f t="array" aca="1" ref="D269" ca="1">IF(A269="","",IF(INDIRECT("現場閉所取得計画表・実施状況報告書!R"&amp;B269+2&amp;"C"&amp;2+WEEKDAY(A269,1),FALSE)=0,"",INDIRECT("現場閉所取得計画表・実施状況報告書!R"&amp;B269+2&amp;"C"&amp;2+WEEKDAY(A269,1),FALSE)))</f>
        <v/>
      </c>
      <c r="E269" t="str">
        <f t="shared" si="50"/>
        <v/>
      </c>
      <c r="F269" t="str">
        <f t="shared" ca="1" si="45"/>
        <v/>
      </c>
      <c r="G269" t="str">
        <f t="shared" si="54"/>
        <v/>
      </c>
      <c r="H269" t="str">
        <f>IF(A269="","",IF(COUNTIF($G$2:G268,G269)&gt;0,"",MAX($H$2:H268)+1))</f>
        <v/>
      </c>
      <c r="I269" t="str">
        <f>IF(H269="","",IF(COUNTIF($P$1:P268,P269)&gt;0,B269+3,B269))</f>
        <v/>
      </c>
      <c r="J269" t="str">
        <f t="shared" si="55"/>
        <v/>
      </c>
      <c r="K269" t="str">
        <f t="shared" si="51"/>
        <v/>
      </c>
      <c r="L269" t="str">
        <f t="shared" si="46"/>
        <v/>
      </c>
      <c r="M269" t="str">
        <f t="shared" si="47"/>
        <v/>
      </c>
      <c r="N269" t="str">
        <f t="shared" si="52"/>
        <v/>
      </c>
      <c r="O269" t="str">
        <f t="shared" si="48"/>
        <v/>
      </c>
      <c r="P269" t="str">
        <f t="shared" si="53"/>
        <v/>
      </c>
    </row>
    <row r="270" spans="1:16">
      <c r="A270" s="28" t="str">
        <f>IF(A269="","",IF(A269+1&gt;現場閉所取得計画表・実施状況報告書!$J$7,"",A269+1))</f>
        <v/>
      </c>
      <c r="B270" t="str">
        <f t="shared" ca="1" si="49"/>
        <v/>
      </c>
      <c r="C270" t="str" cm="1">
        <f t="array" aca="1" ref="C270" ca="1">IF(A270="","",IF(INDIRECT("現場閉所取得計画表・実施状況報告書!R"&amp;B270+1&amp;"C"&amp;2+WEEKDAY(A270,1),FALSE)=0,"",INDIRECT("現場閉所取得計画表・実施状況報告書!R"&amp;B270+1&amp;"C"&amp;2+WEEKDAY(A270,1),FALSE)))</f>
        <v/>
      </c>
      <c r="D270" t="str" cm="1">
        <f t="array" aca="1" ref="D270" ca="1">IF(A270="","",IF(INDIRECT("現場閉所取得計画表・実施状況報告書!R"&amp;B270+2&amp;"C"&amp;2+WEEKDAY(A270,1),FALSE)=0,"",INDIRECT("現場閉所取得計画表・実施状況報告書!R"&amp;B270+2&amp;"C"&amp;2+WEEKDAY(A270,1),FALSE)))</f>
        <v/>
      </c>
      <c r="E270" t="str">
        <f t="shared" si="50"/>
        <v/>
      </c>
      <c r="F270" t="str">
        <f t="shared" ca="1" si="45"/>
        <v/>
      </c>
      <c r="G270" t="str">
        <f t="shared" si="54"/>
        <v/>
      </c>
      <c r="H270" t="str">
        <f>IF(A270="","",IF(COUNTIF($G$2:G269,G270)&gt;0,"",MAX($H$2:H269)+1))</f>
        <v/>
      </c>
      <c r="I270" t="str">
        <f>IF(H270="","",IF(COUNTIF($P$1:P269,P270)&gt;0,B270+3,B270))</f>
        <v/>
      </c>
      <c r="J270" t="str">
        <f t="shared" si="55"/>
        <v/>
      </c>
      <c r="K270" t="str">
        <f t="shared" si="51"/>
        <v/>
      </c>
      <c r="L270" t="str">
        <f t="shared" si="46"/>
        <v/>
      </c>
      <c r="M270" t="str">
        <f t="shared" si="47"/>
        <v/>
      </c>
      <c r="N270" t="str">
        <f t="shared" si="52"/>
        <v/>
      </c>
      <c r="O270" t="str">
        <f t="shared" si="48"/>
        <v/>
      </c>
      <c r="P270" t="str">
        <f t="shared" si="53"/>
        <v/>
      </c>
    </row>
    <row r="271" spans="1:16">
      <c r="A271" s="28" t="str">
        <f>IF(A270="","",IF(A270+1&gt;現場閉所取得計画表・実施状況報告書!$J$7,"",A270+1))</f>
        <v/>
      </c>
      <c r="B271" t="str">
        <f t="shared" ca="1" si="49"/>
        <v/>
      </c>
      <c r="C271" t="str" cm="1">
        <f t="array" aca="1" ref="C271" ca="1">IF(A271="","",IF(INDIRECT("現場閉所取得計画表・実施状況報告書!R"&amp;B271+1&amp;"C"&amp;2+WEEKDAY(A271,1),FALSE)=0,"",INDIRECT("現場閉所取得計画表・実施状況報告書!R"&amp;B271+1&amp;"C"&amp;2+WEEKDAY(A271,1),FALSE)))</f>
        <v/>
      </c>
      <c r="D271" t="str" cm="1">
        <f t="array" aca="1" ref="D271" ca="1">IF(A271="","",IF(INDIRECT("現場閉所取得計画表・実施状況報告書!R"&amp;B271+2&amp;"C"&amp;2+WEEKDAY(A271,1),FALSE)=0,"",INDIRECT("現場閉所取得計画表・実施状況報告書!R"&amp;B271+2&amp;"C"&amp;2+WEEKDAY(A271,1),FALSE)))</f>
        <v/>
      </c>
      <c r="E271" t="str">
        <f t="shared" si="50"/>
        <v/>
      </c>
      <c r="F271" t="str">
        <f t="shared" ca="1" si="45"/>
        <v/>
      </c>
      <c r="G271" t="str">
        <f t="shared" si="54"/>
        <v/>
      </c>
      <c r="H271" t="str">
        <f>IF(A271="","",IF(COUNTIF($G$2:G270,G271)&gt;0,"",MAX($H$2:H270)+1))</f>
        <v/>
      </c>
      <c r="I271" t="str">
        <f>IF(H271="","",IF(COUNTIF($P$1:P270,P271)&gt;0,B271+3,B271))</f>
        <v/>
      </c>
      <c r="J271" t="str">
        <f t="shared" si="55"/>
        <v/>
      </c>
      <c r="K271" t="str">
        <f t="shared" si="51"/>
        <v/>
      </c>
      <c r="L271" t="str">
        <f t="shared" si="46"/>
        <v/>
      </c>
      <c r="M271" t="str">
        <f t="shared" si="47"/>
        <v/>
      </c>
      <c r="N271" t="str">
        <f t="shared" si="52"/>
        <v/>
      </c>
      <c r="O271" t="str">
        <f t="shared" si="48"/>
        <v/>
      </c>
      <c r="P271" t="str">
        <f t="shared" si="53"/>
        <v/>
      </c>
    </row>
    <row r="272" spans="1:16">
      <c r="A272" s="28" t="str">
        <f>IF(A271="","",IF(A271+1&gt;現場閉所取得計画表・実施状況報告書!$J$7,"",A271+1))</f>
        <v/>
      </c>
      <c r="B272" t="str">
        <f t="shared" ca="1" si="49"/>
        <v/>
      </c>
      <c r="C272" t="str" cm="1">
        <f t="array" aca="1" ref="C272" ca="1">IF(A272="","",IF(INDIRECT("現場閉所取得計画表・実施状況報告書!R"&amp;B272+1&amp;"C"&amp;2+WEEKDAY(A272,1),FALSE)=0,"",INDIRECT("現場閉所取得計画表・実施状況報告書!R"&amp;B272+1&amp;"C"&amp;2+WEEKDAY(A272,1),FALSE)))</f>
        <v/>
      </c>
      <c r="D272" t="str" cm="1">
        <f t="array" aca="1" ref="D272" ca="1">IF(A272="","",IF(INDIRECT("現場閉所取得計画表・実施状況報告書!R"&amp;B272+2&amp;"C"&amp;2+WEEKDAY(A272,1),FALSE)=0,"",INDIRECT("現場閉所取得計画表・実施状況報告書!R"&amp;B272+2&amp;"C"&amp;2+WEEKDAY(A272,1),FALSE)))</f>
        <v/>
      </c>
      <c r="E272" t="str">
        <f t="shared" si="50"/>
        <v/>
      </c>
      <c r="F272" t="str">
        <f t="shared" ca="1" si="45"/>
        <v/>
      </c>
      <c r="G272" t="str">
        <f t="shared" si="54"/>
        <v/>
      </c>
      <c r="H272" t="str">
        <f>IF(A272="","",IF(COUNTIF($G$2:G271,G272)&gt;0,"",MAX($H$2:H271)+1))</f>
        <v/>
      </c>
      <c r="I272" t="str">
        <f>IF(H272="","",IF(COUNTIF($P$1:P271,P272)&gt;0,B272+3,B272))</f>
        <v/>
      </c>
      <c r="J272" t="str">
        <f t="shared" si="55"/>
        <v/>
      </c>
      <c r="K272" t="str">
        <f t="shared" si="51"/>
        <v/>
      </c>
      <c r="L272" t="str">
        <f t="shared" si="46"/>
        <v/>
      </c>
      <c r="M272" t="str">
        <f t="shared" si="47"/>
        <v/>
      </c>
      <c r="N272" t="str">
        <f t="shared" si="52"/>
        <v/>
      </c>
      <c r="O272" t="str">
        <f t="shared" si="48"/>
        <v/>
      </c>
      <c r="P272" t="str">
        <f t="shared" si="53"/>
        <v/>
      </c>
    </row>
    <row r="273" spans="1:16">
      <c r="A273" s="28" t="str">
        <f>IF(A272="","",IF(A272+1&gt;現場閉所取得計画表・実施状況報告書!$J$7,"",A272+1))</f>
        <v/>
      </c>
      <c r="B273" t="str">
        <f t="shared" ca="1" si="49"/>
        <v/>
      </c>
      <c r="C273" t="str" cm="1">
        <f t="array" aca="1" ref="C273" ca="1">IF(A273="","",IF(INDIRECT("現場閉所取得計画表・実施状況報告書!R"&amp;B273+1&amp;"C"&amp;2+WEEKDAY(A273,1),FALSE)=0,"",INDIRECT("現場閉所取得計画表・実施状況報告書!R"&amp;B273+1&amp;"C"&amp;2+WEEKDAY(A273,1),FALSE)))</f>
        <v/>
      </c>
      <c r="D273" t="str" cm="1">
        <f t="array" aca="1" ref="D273" ca="1">IF(A273="","",IF(INDIRECT("現場閉所取得計画表・実施状況報告書!R"&amp;B273+2&amp;"C"&amp;2+WEEKDAY(A273,1),FALSE)=0,"",INDIRECT("現場閉所取得計画表・実施状況報告書!R"&amp;B273+2&amp;"C"&amp;2+WEEKDAY(A273,1),FALSE)))</f>
        <v/>
      </c>
      <c r="E273" t="str">
        <f t="shared" si="50"/>
        <v/>
      </c>
      <c r="F273" t="str">
        <f t="shared" ca="1" si="45"/>
        <v/>
      </c>
      <c r="G273" t="str">
        <f t="shared" si="54"/>
        <v/>
      </c>
      <c r="H273" t="str">
        <f>IF(A273="","",IF(COUNTIF($G$2:G272,G273)&gt;0,"",MAX($H$2:H272)+1))</f>
        <v/>
      </c>
      <c r="I273" t="str">
        <f>IF(H273="","",IF(COUNTIF($P$1:P272,P273)&gt;0,B273+3,B273))</f>
        <v/>
      </c>
      <c r="J273" t="str">
        <f t="shared" si="55"/>
        <v/>
      </c>
      <c r="K273" t="str">
        <f t="shared" si="51"/>
        <v/>
      </c>
      <c r="L273" t="str">
        <f t="shared" si="46"/>
        <v/>
      </c>
      <c r="M273" t="str">
        <f t="shared" si="47"/>
        <v/>
      </c>
      <c r="N273" t="str">
        <f t="shared" si="52"/>
        <v/>
      </c>
      <c r="O273" t="str">
        <f t="shared" si="48"/>
        <v/>
      </c>
      <c r="P273" t="str">
        <f t="shared" si="53"/>
        <v/>
      </c>
    </row>
    <row r="274" spans="1:16">
      <c r="A274" s="28" t="str">
        <f>IF(A273="","",IF(A273+1&gt;現場閉所取得計画表・実施状況報告書!$J$7,"",A273+1))</f>
        <v/>
      </c>
      <c r="B274" t="str">
        <f t="shared" ca="1" si="49"/>
        <v/>
      </c>
      <c r="C274" t="str" cm="1">
        <f t="array" aca="1" ref="C274" ca="1">IF(A274="","",IF(INDIRECT("現場閉所取得計画表・実施状況報告書!R"&amp;B274+1&amp;"C"&amp;2+WEEKDAY(A274,1),FALSE)=0,"",INDIRECT("現場閉所取得計画表・実施状況報告書!R"&amp;B274+1&amp;"C"&amp;2+WEEKDAY(A274,1),FALSE)))</f>
        <v/>
      </c>
      <c r="D274" t="str" cm="1">
        <f t="array" aca="1" ref="D274" ca="1">IF(A274="","",IF(INDIRECT("現場閉所取得計画表・実施状況報告書!R"&amp;B274+2&amp;"C"&amp;2+WEEKDAY(A274,1),FALSE)=0,"",INDIRECT("現場閉所取得計画表・実施状況報告書!R"&amp;B274+2&amp;"C"&amp;2+WEEKDAY(A274,1),FALSE)))</f>
        <v/>
      </c>
      <c r="E274" t="str">
        <f t="shared" si="50"/>
        <v/>
      </c>
      <c r="F274" t="str">
        <f t="shared" ca="1" si="45"/>
        <v/>
      </c>
      <c r="G274" t="str">
        <f t="shared" si="54"/>
        <v/>
      </c>
      <c r="H274" t="str">
        <f>IF(A274="","",IF(COUNTIF($G$2:G273,G274)&gt;0,"",MAX($H$2:H273)+1))</f>
        <v/>
      </c>
      <c r="I274" t="str">
        <f>IF(H274="","",IF(COUNTIF($P$1:P273,P274)&gt;0,B274+3,B274))</f>
        <v/>
      </c>
      <c r="J274" t="str">
        <f t="shared" si="55"/>
        <v/>
      </c>
      <c r="K274" t="str">
        <f t="shared" si="51"/>
        <v/>
      </c>
      <c r="L274" t="str">
        <f t="shared" si="46"/>
        <v/>
      </c>
      <c r="M274" t="str">
        <f t="shared" si="47"/>
        <v/>
      </c>
      <c r="N274" t="str">
        <f t="shared" si="52"/>
        <v/>
      </c>
      <c r="O274" t="str">
        <f t="shared" si="48"/>
        <v/>
      </c>
      <c r="P274" t="str">
        <f t="shared" si="53"/>
        <v/>
      </c>
    </row>
    <row r="275" spans="1:16">
      <c r="A275" s="28" t="str">
        <f>IF(A274="","",IF(A274+1&gt;現場閉所取得計画表・実施状況報告書!$J$7,"",A274+1))</f>
        <v/>
      </c>
      <c r="B275" t="str">
        <f t="shared" ca="1" si="49"/>
        <v/>
      </c>
      <c r="C275" t="str" cm="1">
        <f t="array" aca="1" ref="C275" ca="1">IF(A275="","",IF(INDIRECT("現場閉所取得計画表・実施状況報告書!R"&amp;B275+1&amp;"C"&amp;2+WEEKDAY(A275,1),FALSE)=0,"",INDIRECT("現場閉所取得計画表・実施状況報告書!R"&amp;B275+1&amp;"C"&amp;2+WEEKDAY(A275,1),FALSE)))</f>
        <v/>
      </c>
      <c r="D275" t="str" cm="1">
        <f t="array" aca="1" ref="D275" ca="1">IF(A275="","",IF(INDIRECT("現場閉所取得計画表・実施状況報告書!R"&amp;B275+2&amp;"C"&amp;2+WEEKDAY(A275,1),FALSE)=0,"",INDIRECT("現場閉所取得計画表・実施状況報告書!R"&amp;B275+2&amp;"C"&amp;2+WEEKDAY(A275,1),FALSE)))</f>
        <v/>
      </c>
      <c r="E275" t="str">
        <f t="shared" si="50"/>
        <v/>
      </c>
      <c r="F275" t="str">
        <f t="shared" ca="1" si="45"/>
        <v/>
      </c>
      <c r="G275" t="str">
        <f t="shared" si="54"/>
        <v/>
      </c>
      <c r="H275" t="str">
        <f>IF(A275="","",IF(COUNTIF($G$2:G274,G275)&gt;0,"",MAX($H$2:H274)+1))</f>
        <v/>
      </c>
      <c r="I275" t="str">
        <f>IF(H275="","",IF(COUNTIF($P$1:P274,P275)&gt;0,B275+3,B275))</f>
        <v/>
      </c>
      <c r="J275" t="str">
        <f t="shared" si="55"/>
        <v/>
      </c>
      <c r="K275" t="str">
        <f t="shared" si="51"/>
        <v/>
      </c>
      <c r="L275" t="str">
        <f t="shared" si="46"/>
        <v/>
      </c>
      <c r="M275" t="str">
        <f t="shared" si="47"/>
        <v/>
      </c>
      <c r="N275" t="str">
        <f t="shared" si="52"/>
        <v/>
      </c>
      <c r="O275" t="str">
        <f t="shared" si="48"/>
        <v/>
      </c>
      <c r="P275" t="str">
        <f t="shared" si="53"/>
        <v/>
      </c>
    </row>
    <row r="276" spans="1:16">
      <c r="A276" s="28" t="str">
        <f>IF(A275="","",IF(A275+1&gt;現場閉所取得計画表・実施状況報告書!$J$7,"",A275+1))</f>
        <v/>
      </c>
      <c r="B276" t="str">
        <f t="shared" ca="1" si="49"/>
        <v/>
      </c>
      <c r="C276" t="str" cm="1">
        <f t="array" aca="1" ref="C276" ca="1">IF(A276="","",IF(INDIRECT("現場閉所取得計画表・実施状況報告書!R"&amp;B276+1&amp;"C"&amp;2+WEEKDAY(A276,1),FALSE)=0,"",INDIRECT("現場閉所取得計画表・実施状況報告書!R"&amp;B276+1&amp;"C"&amp;2+WEEKDAY(A276,1),FALSE)))</f>
        <v/>
      </c>
      <c r="D276" t="str" cm="1">
        <f t="array" aca="1" ref="D276" ca="1">IF(A276="","",IF(INDIRECT("現場閉所取得計画表・実施状況報告書!R"&amp;B276+2&amp;"C"&amp;2+WEEKDAY(A276,1),FALSE)=0,"",INDIRECT("現場閉所取得計画表・実施状況報告書!R"&amp;B276+2&amp;"C"&amp;2+WEEKDAY(A276,1),FALSE)))</f>
        <v/>
      </c>
      <c r="E276" t="str">
        <f t="shared" si="50"/>
        <v/>
      </c>
      <c r="F276" t="str">
        <f t="shared" ca="1" si="45"/>
        <v/>
      </c>
      <c r="G276" t="str">
        <f t="shared" si="54"/>
        <v/>
      </c>
      <c r="H276" t="str">
        <f>IF(A276="","",IF(COUNTIF($G$2:G275,G276)&gt;0,"",MAX($H$2:H275)+1))</f>
        <v/>
      </c>
      <c r="I276" t="str">
        <f>IF(H276="","",IF(COUNTIF($P$1:P275,P276)&gt;0,B276+3,B276))</f>
        <v/>
      </c>
      <c r="J276" t="str">
        <f t="shared" si="55"/>
        <v/>
      </c>
      <c r="K276" t="str">
        <f t="shared" si="51"/>
        <v/>
      </c>
      <c r="L276" t="str">
        <f t="shared" si="46"/>
        <v/>
      </c>
      <c r="M276" t="str">
        <f t="shared" si="47"/>
        <v/>
      </c>
      <c r="N276" t="str">
        <f t="shared" si="52"/>
        <v/>
      </c>
      <c r="O276" t="str">
        <f t="shared" si="48"/>
        <v/>
      </c>
      <c r="P276" t="str">
        <f t="shared" si="53"/>
        <v/>
      </c>
    </row>
    <row r="277" spans="1:16">
      <c r="A277" s="28" t="str">
        <f>IF(A276="","",IF(A276+1&gt;現場閉所取得計画表・実施状況報告書!$J$7,"",A276+1))</f>
        <v/>
      </c>
      <c r="B277" t="str">
        <f t="shared" ca="1" si="49"/>
        <v/>
      </c>
      <c r="C277" t="str" cm="1">
        <f t="array" aca="1" ref="C277" ca="1">IF(A277="","",IF(INDIRECT("現場閉所取得計画表・実施状況報告書!R"&amp;B277+1&amp;"C"&amp;2+WEEKDAY(A277,1),FALSE)=0,"",INDIRECT("現場閉所取得計画表・実施状況報告書!R"&amp;B277+1&amp;"C"&amp;2+WEEKDAY(A277,1),FALSE)))</f>
        <v/>
      </c>
      <c r="D277" t="str" cm="1">
        <f t="array" aca="1" ref="D277" ca="1">IF(A277="","",IF(INDIRECT("現場閉所取得計画表・実施状況報告書!R"&amp;B277+2&amp;"C"&amp;2+WEEKDAY(A277,1),FALSE)=0,"",INDIRECT("現場閉所取得計画表・実施状況報告書!R"&amp;B277+2&amp;"C"&amp;2+WEEKDAY(A277,1),FALSE)))</f>
        <v/>
      </c>
      <c r="E277" t="str">
        <f t="shared" si="50"/>
        <v/>
      </c>
      <c r="F277" t="str">
        <f t="shared" ca="1" si="45"/>
        <v/>
      </c>
      <c r="G277" t="str">
        <f t="shared" si="54"/>
        <v/>
      </c>
      <c r="H277" t="str">
        <f>IF(A277="","",IF(COUNTIF($G$2:G276,G277)&gt;0,"",MAX($H$2:H276)+1))</f>
        <v/>
      </c>
      <c r="I277" t="str">
        <f>IF(H277="","",IF(COUNTIF($P$1:P276,P277)&gt;0,B277+3,B277))</f>
        <v/>
      </c>
      <c r="J277" t="str">
        <f t="shared" si="55"/>
        <v/>
      </c>
      <c r="K277" t="str">
        <f t="shared" si="51"/>
        <v/>
      </c>
      <c r="L277" t="str">
        <f t="shared" si="46"/>
        <v/>
      </c>
      <c r="M277" t="str">
        <f t="shared" si="47"/>
        <v/>
      </c>
      <c r="N277" t="str">
        <f t="shared" si="52"/>
        <v/>
      </c>
      <c r="O277" t="str">
        <f t="shared" si="48"/>
        <v/>
      </c>
      <c r="P277" t="str">
        <f t="shared" si="53"/>
        <v/>
      </c>
    </row>
    <row r="278" spans="1:16">
      <c r="A278" s="28" t="str">
        <f>IF(A277="","",IF(A277+1&gt;現場閉所取得計画表・実施状況報告書!$J$7,"",A277+1))</f>
        <v/>
      </c>
      <c r="B278" t="str">
        <f t="shared" ca="1" si="49"/>
        <v/>
      </c>
      <c r="C278" t="str" cm="1">
        <f t="array" aca="1" ref="C278" ca="1">IF(A278="","",IF(INDIRECT("現場閉所取得計画表・実施状況報告書!R"&amp;B278+1&amp;"C"&amp;2+WEEKDAY(A278,1),FALSE)=0,"",INDIRECT("現場閉所取得計画表・実施状況報告書!R"&amp;B278+1&amp;"C"&amp;2+WEEKDAY(A278,1),FALSE)))</f>
        <v/>
      </c>
      <c r="D278" t="str" cm="1">
        <f t="array" aca="1" ref="D278" ca="1">IF(A278="","",IF(INDIRECT("現場閉所取得計画表・実施状況報告書!R"&amp;B278+2&amp;"C"&amp;2+WEEKDAY(A278,1),FALSE)=0,"",INDIRECT("現場閉所取得計画表・実施状況報告書!R"&amp;B278+2&amp;"C"&amp;2+WEEKDAY(A278,1),FALSE)))</f>
        <v/>
      </c>
      <c r="E278" t="str">
        <f t="shared" si="50"/>
        <v/>
      </c>
      <c r="F278" t="str">
        <f t="shared" ca="1" si="45"/>
        <v/>
      </c>
      <c r="G278" t="str">
        <f t="shared" si="54"/>
        <v/>
      </c>
      <c r="H278" t="str">
        <f>IF(A278="","",IF(COUNTIF($G$2:G277,G278)&gt;0,"",MAX($H$2:H277)+1))</f>
        <v/>
      </c>
      <c r="I278" t="str">
        <f>IF(H278="","",IF(COUNTIF($P$1:P277,P278)&gt;0,B278+3,B278))</f>
        <v/>
      </c>
      <c r="J278" t="str">
        <f t="shared" si="55"/>
        <v/>
      </c>
      <c r="K278" t="str">
        <f t="shared" si="51"/>
        <v/>
      </c>
      <c r="L278" t="str">
        <f t="shared" si="46"/>
        <v/>
      </c>
      <c r="M278" t="str">
        <f t="shared" si="47"/>
        <v/>
      </c>
      <c r="N278" t="str">
        <f t="shared" si="52"/>
        <v/>
      </c>
      <c r="O278" t="str">
        <f t="shared" si="48"/>
        <v/>
      </c>
      <c r="P278" t="str">
        <f t="shared" si="53"/>
        <v/>
      </c>
    </row>
    <row r="279" spans="1:16">
      <c r="A279" s="28" t="str">
        <f>IF(A278="","",IF(A278+1&gt;現場閉所取得計画表・実施状況報告書!$J$7,"",A278+1))</f>
        <v/>
      </c>
      <c r="B279" t="str">
        <f t="shared" ca="1" si="49"/>
        <v/>
      </c>
      <c r="C279" t="str" cm="1">
        <f t="array" aca="1" ref="C279" ca="1">IF(A279="","",IF(INDIRECT("現場閉所取得計画表・実施状況報告書!R"&amp;B279+1&amp;"C"&amp;2+WEEKDAY(A279,1),FALSE)=0,"",INDIRECT("現場閉所取得計画表・実施状況報告書!R"&amp;B279+1&amp;"C"&amp;2+WEEKDAY(A279,1),FALSE)))</f>
        <v/>
      </c>
      <c r="D279" t="str" cm="1">
        <f t="array" aca="1" ref="D279" ca="1">IF(A279="","",IF(INDIRECT("現場閉所取得計画表・実施状況報告書!R"&amp;B279+2&amp;"C"&amp;2+WEEKDAY(A279,1),FALSE)=0,"",INDIRECT("現場閉所取得計画表・実施状況報告書!R"&amp;B279+2&amp;"C"&amp;2+WEEKDAY(A279,1),FALSE)))</f>
        <v/>
      </c>
      <c r="E279" t="str">
        <f t="shared" si="50"/>
        <v/>
      </c>
      <c r="F279" t="str">
        <f t="shared" ca="1" si="45"/>
        <v/>
      </c>
      <c r="G279" t="str">
        <f t="shared" si="54"/>
        <v/>
      </c>
      <c r="H279" t="str">
        <f>IF(A279="","",IF(COUNTIF($G$2:G278,G279)&gt;0,"",MAX($H$2:H278)+1))</f>
        <v/>
      </c>
      <c r="I279" t="str">
        <f>IF(H279="","",IF(COUNTIF($P$1:P278,P279)&gt;0,B279+3,B279))</f>
        <v/>
      </c>
      <c r="J279" t="str">
        <f t="shared" si="55"/>
        <v/>
      </c>
      <c r="K279" t="str">
        <f t="shared" si="51"/>
        <v/>
      </c>
      <c r="L279" t="str">
        <f t="shared" si="46"/>
        <v/>
      </c>
      <c r="M279" t="str">
        <f t="shared" si="47"/>
        <v/>
      </c>
      <c r="N279" t="str">
        <f t="shared" si="52"/>
        <v/>
      </c>
      <c r="O279" t="str">
        <f t="shared" si="48"/>
        <v/>
      </c>
      <c r="P279" t="str">
        <f t="shared" si="53"/>
        <v/>
      </c>
    </row>
    <row r="280" spans="1:16">
      <c r="A280" s="28" t="str">
        <f>IF(A279="","",IF(A279+1&gt;現場閉所取得計画表・実施状況報告書!$J$7,"",A279+1))</f>
        <v/>
      </c>
      <c r="B280" t="str">
        <f t="shared" ca="1" si="49"/>
        <v/>
      </c>
      <c r="C280" t="str" cm="1">
        <f t="array" aca="1" ref="C280" ca="1">IF(A280="","",IF(INDIRECT("現場閉所取得計画表・実施状況報告書!R"&amp;B280+1&amp;"C"&amp;2+WEEKDAY(A280,1),FALSE)=0,"",INDIRECT("現場閉所取得計画表・実施状況報告書!R"&amp;B280+1&amp;"C"&amp;2+WEEKDAY(A280,1),FALSE)))</f>
        <v/>
      </c>
      <c r="D280" t="str" cm="1">
        <f t="array" aca="1" ref="D280" ca="1">IF(A280="","",IF(INDIRECT("現場閉所取得計画表・実施状況報告書!R"&amp;B280+2&amp;"C"&amp;2+WEEKDAY(A280,1),FALSE)=0,"",INDIRECT("現場閉所取得計画表・実施状況報告書!R"&amp;B280+2&amp;"C"&amp;2+WEEKDAY(A280,1),FALSE)))</f>
        <v/>
      </c>
      <c r="E280" t="str">
        <f t="shared" si="50"/>
        <v/>
      </c>
      <c r="F280" t="str">
        <f t="shared" ca="1" si="45"/>
        <v/>
      </c>
      <c r="G280" t="str">
        <f t="shared" si="54"/>
        <v/>
      </c>
      <c r="H280" t="str">
        <f>IF(A280="","",IF(COUNTIF($G$2:G279,G280)&gt;0,"",MAX($H$2:H279)+1))</f>
        <v/>
      </c>
      <c r="I280" t="str">
        <f>IF(H280="","",IF(COUNTIF($P$1:P279,P280)&gt;0,B280+3,B280))</f>
        <v/>
      </c>
      <c r="J280" t="str">
        <f t="shared" si="55"/>
        <v/>
      </c>
      <c r="K280" t="str">
        <f t="shared" si="51"/>
        <v/>
      </c>
      <c r="L280" t="str">
        <f t="shared" si="46"/>
        <v/>
      </c>
      <c r="M280" t="str">
        <f t="shared" si="47"/>
        <v/>
      </c>
      <c r="N280" t="str">
        <f t="shared" si="52"/>
        <v/>
      </c>
      <c r="O280" t="str">
        <f t="shared" si="48"/>
        <v/>
      </c>
      <c r="P280" t="str">
        <f t="shared" si="53"/>
        <v/>
      </c>
    </row>
    <row r="281" spans="1:16">
      <c r="A281" s="28" t="str">
        <f>IF(A280="","",IF(A280+1&gt;現場閉所取得計画表・実施状況報告書!$J$7,"",A280+1))</f>
        <v/>
      </c>
      <c r="B281" t="str">
        <f t="shared" ca="1" si="49"/>
        <v/>
      </c>
      <c r="C281" t="str" cm="1">
        <f t="array" aca="1" ref="C281" ca="1">IF(A281="","",IF(INDIRECT("現場閉所取得計画表・実施状況報告書!R"&amp;B281+1&amp;"C"&amp;2+WEEKDAY(A281,1),FALSE)=0,"",INDIRECT("現場閉所取得計画表・実施状況報告書!R"&amp;B281+1&amp;"C"&amp;2+WEEKDAY(A281,1),FALSE)))</f>
        <v/>
      </c>
      <c r="D281" t="str" cm="1">
        <f t="array" aca="1" ref="D281" ca="1">IF(A281="","",IF(INDIRECT("現場閉所取得計画表・実施状況報告書!R"&amp;B281+2&amp;"C"&amp;2+WEEKDAY(A281,1),FALSE)=0,"",INDIRECT("現場閉所取得計画表・実施状況報告書!R"&amp;B281+2&amp;"C"&amp;2+WEEKDAY(A281,1),FALSE)))</f>
        <v/>
      </c>
      <c r="E281" t="str">
        <f t="shared" si="50"/>
        <v/>
      </c>
      <c r="F281" t="str">
        <f t="shared" ca="1" si="45"/>
        <v/>
      </c>
      <c r="G281" t="str">
        <f t="shared" si="54"/>
        <v/>
      </c>
      <c r="H281" t="str">
        <f>IF(A281="","",IF(COUNTIF($G$2:G280,G281)&gt;0,"",MAX($H$2:H280)+1))</f>
        <v/>
      </c>
      <c r="I281" t="str">
        <f>IF(H281="","",IF(COUNTIF($P$1:P280,P281)&gt;0,B281+3,B281))</f>
        <v/>
      </c>
      <c r="J281" t="str">
        <f t="shared" si="55"/>
        <v/>
      </c>
      <c r="K281" t="str">
        <f t="shared" si="51"/>
        <v/>
      </c>
      <c r="L281" t="str">
        <f t="shared" si="46"/>
        <v/>
      </c>
      <c r="M281" t="str">
        <f t="shared" si="47"/>
        <v/>
      </c>
      <c r="N281" t="str">
        <f t="shared" si="52"/>
        <v/>
      </c>
      <c r="O281" t="str">
        <f t="shared" si="48"/>
        <v/>
      </c>
      <c r="P281" t="str">
        <f t="shared" si="53"/>
        <v/>
      </c>
    </row>
    <row r="282" spans="1:16">
      <c r="A282" s="28" t="str">
        <f>IF(A281="","",IF(A281+1&gt;現場閉所取得計画表・実施状況報告書!$J$7,"",A281+1))</f>
        <v/>
      </c>
      <c r="B282" t="str">
        <f t="shared" ca="1" si="49"/>
        <v/>
      </c>
      <c r="C282" t="str" cm="1">
        <f t="array" aca="1" ref="C282" ca="1">IF(A282="","",IF(INDIRECT("現場閉所取得計画表・実施状況報告書!R"&amp;B282+1&amp;"C"&amp;2+WEEKDAY(A282,1),FALSE)=0,"",INDIRECT("現場閉所取得計画表・実施状況報告書!R"&amp;B282+1&amp;"C"&amp;2+WEEKDAY(A282,1),FALSE)))</f>
        <v/>
      </c>
      <c r="D282" t="str" cm="1">
        <f t="array" aca="1" ref="D282" ca="1">IF(A282="","",IF(INDIRECT("現場閉所取得計画表・実施状況報告書!R"&amp;B282+2&amp;"C"&amp;2+WEEKDAY(A282,1),FALSE)=0,"",INDIRECT("現場閉所取得計画表・実施状況報告書!R"&amp;B282+2&amp;"C"&amp;2+WEEKDAY(A282,1),FALSE)))</f>
        <v/>
      </c>
      <c r="E282" t="str">
        <f t="shared" si="50"/>
        <v/>
      </c>
      <c r="F282" t="str">
        <f t="shared" ca="1" si="45"/>
        <v/>
      </c>
      <c r="G282" t="str">
        <f t="shared" si="54"/>
        <v/>
      </c>
      <c r="H282" t="str">
        <f>IF(A282="","",IF(COUNTIF($G$2:G281,G282)&gt;0,"",MAX($H$2:H281)+1))</f>
        <v/>
      </c>
      <c r="I282" t="str">
        <f>IF(H282="","",IF(COUNTIF($P$1:P281,P282)&gt;0,B282+3,B282))</f>
        <v/>
      </c>
      <c r="J282" t="str">
        <f t="shared" si="55"/>
        <v/>
      </c>
      <c r="K282" t="str">
        <f t="shared" si="51"/>
        <v/>
      </c>
      <c r="L282" t="str">
        <f t="shared" si="46"/>
        <v/>
      </c>
      <c r="M282" t="str">
        <f t="shared" si="47"/>
        <v/>
      </c>
      <c r="N282" t="str">
        <f t="shared" si="52"/>
        <v/>
      </c>
      <c r="O282" t="str">
        <f t="shared" si="48"/>
        <v/>
      </c>
      <c r="P282" t="str">
        <f t="shared" si="53"/>
        <v/>
      </c>
    </row>
    <row r="283" spans="1:16">
      <c r="A283" s="28" t="str">
        <f>IF(A282="","",IF(A282+1&gt;現場閉所取得計画表・実施状況報告書!$J$7,"",A282+1))</f>
        <v/>
      </c>
      <c r="B283" t="str">
        <f t="shared" ca="1" si="49"/>
        <v/>
      </c>
      <c r="C283" t="str" cm="1">
        <f t="array" aca="1" ref="C283" ca="1">IF(A283="","",IF(INDIRECT("現場閉所取得計画表・実施状況報告書!R"&amp;B283+1&amp;"C"&amp;2+WEEKDAY(A283,1),FALSE)=0,"",INDIRECT("現場閉所取得計画表・実施状況報告書!R"&amp;B283+1&amp;"C"&amp;2+WEEKDAY(A283,1),FALSE)))</f>
        <v/>
      </c>
      <c r="D283" t="str" cm="1">
        <f t="array" aca="1" ref="D283" ca="1">IF(A283="","",IF(INDIRECT("現場閉所取得計画表・実施状況報告書!R"&amp;B283+2&amp;"C"&amp;2+WEEKDAY(A283,1),FALSE)=0,"",INDIRECT("現場閉所取得計画表・実施状況報告書!R"&amp;B283+2&amp;"C"&amp;2+WEEKDAY(A283,1),FALSE)))</f>
        <v/>
      </c>
      <c r="E283" t="str">
        <f t="shared" si="50"/>
        <v/>
      </c>
      <c r="F283" t="str">
        <f t="shared" ca="1" si="45"/>
        <v/>
      </c>
      <c r="G283" t="str">
        <f t="shared" si="54"/>
        <v/>
      </c>
      <c r="H283" t="str">
        <f>IF(A283="","",IF(COUNTIF($G$2:G282,G283)&gt;0,"",MAX($H$2:H282)+1))</f>
        <v/>
      </c>
      <c r="I283" t="str">
        <f>IF(H283="","",IF(COUNTIF($P$1:P282,P283)&gt;0,B283+3,B283))</f>
        <v/>
      </c>
      <c r="J283" t="str">
        <f t="shared" si="55"/>
        <v/>
      </c>
      <c r="K283" t="str">
        <f t="shared" si="51"/>
        <v/>
      </c>
      <c r="L283" t="str">
        <f t="shared" si="46"/>
        <v/>
      </c>
      <c r="M283" t="str">
        <f t="shared" si="47"/>
        <v/>
      </c>
      <c r="N283" t="str">
        <f t="shared" si="52"/>
        <v/>
      </c>
      <c r="O283" t="str">
        <f t="shared" si="48"/>
        <v/>
      </c>
      <c r="P283" t="str">
        <f t="shared" si="53"/>
        <v/>
      </c>
    </row>
    <row r="284" spans="1:16">
      <c r="A284" s="28" t="str">
        <f>IF(A283="","",IF(A283+1&gt;現場閉所取得計画表・実施状況報告書!$J$7,"",A283+1))</f>
        <v/>
      </c>
      <c r="B284" t="str">
        <f t="shared" ca="1" si="49"/>
        <v/>
      </c>
      <c r="C284" t="str" cm="1">
        <f t="array" aca="1" ref="C284" ca="1">IF(A284="","",IF(INDIRECT("現場閉所取得計画表・実施状況報告書!R"&amp;B284+1&amp;"C"&amp;2+WEEKDAY(A284,1),FALSE)=0,"",INDIRECT("現場閉所取得計画表・実施状況報告書!R"&amp;B284+1&amp;"C"&amp;2+WEEKDAY(A284,1),FALSE)))</f>
        <v/>
      </c>
      <c r="D284" t="str" cm="1">
        <f t="array" aca="1" ref="D284" ca="1">IF(A284="","",IF(INDIRECT("現場閉所取得計画表・実施状況報告書!R"&amp;B284+2&amp;"C"&amp;2+WEEKDAY(A284,1),FALSE)=0,"",INDIRECT("現場閉所取得計画表・実施状況報告書!R"&amp;B284+2&amp;"C"&amp;2+WEEKDAY(A284,1),FALSE)))</f>
        <v/>
      </c>
      <c r="E284" t="str">
        <f t="shared" si="50"/>
        <v/>
      </c>
      <c r="F284" t="str">
        <f t="shared" ca="1" si="45"/>
        <v/>
      </c>
      <c r="G284" t="str">
        <f t="shared" si="54"/>
        <v/>
      </c>
      <c r="H284" t="str">
        <f>IF(A284="","",IF(COUNTIF($G$2:G283,G284)&gt;0,"",MAX($H$2:H283)+1))</f>
        <v/>
      </c>
      <c r="I284" t="str">
        <f>IF(H284="","",IF(COUNTIF($P$1:P283,P284)&gt;0,B284+3,B284))</f>
        <v/>
      </c>
      <c r="J284" t="str">
        <f t="shared" si="55"/>
        <v/>
      </c>
      <c r="K284" t="str">
        <f t="shared" si="51"/>
        <v/>
      </c>
      <c r="L284" t="str">
        <f t="shared" si="46"/>
        <v/>
      </c>
      <c r="M284" t="str">
        <f t="shared" si="47"/>
        <v/>
      </c>
      <c r="N284" t="str">
        <f t="shared" si="52"/>
        <v/>
      </c>
      <c r="O284" t="str">
        <f t="shared" si="48"/>
        <v/>
      </c>
      <c r="P284" t="str">
        <f t="shared" si="53"/>
        <v/>
      </c>
    </row>
    <row r="285" spans="1:16">
      <c r="A285" s="28" t="str">
        <f>IF(A284="","",IF(A284+1&gt;現場閉所取得計画表・実施状況報告書!$J$7,"",A284+1))</f>
        <v/>
      </c>
      <c r="B285" t="str">
        <f t="shared" ca="1" si="49"/>
        <v/>
      </c>
      <c r="C285" t="str" cm="1">
        <f t="array" aca="1" ref="C285" ca="1">IF(A285="","",IF(INDIRECT("現場閉所取得計画表・実施状況報告書!R"&amp;B285+1&amp;"C"&amp;2+WEEKDAY(A285,1),FALSE)=0,"",INDIRECT("現場閉所取得計画表・実施状況報告書!R"&amp;B285+1&amp;"C"&amp;2+WEEKDAY(A285,1),FALSE)))</f>
        <v/>
      </c>
      <c r="D285" t="str" cm="1">
        <f t="array" aca="1" ref="D285" ca="1">IF(A285="","",IF(INDIRECT("現場閉所取得計画表・実施状況報告書!R"&amp;B285+2&amp;"C"&amp;2+WEEKDAY(A285,1),FALSE)=0,"",INDIRECT("現場閉所取得計画表・実施状況報告書!R"&amp;B285+2&amp;"C"&amp;2+WEEKDAY(A285,1),FALSE)))</f>
        <v/>
      </c>
      <c r="E285" t="str">
        <f t="shared" si="50"/>
        <v/>
      </c>
      <c r="F285" t="str">
        <f t="shared" ca="1" si="45"/>
        <v/>
      </c>
      <c r="G285" t="str">
        <f t="shared" si="54"/>
        <v/>
      </c>
      <c r="H285" t="str">
        <f>IF(A285="","",IF(COUNTIF($G$2:G284,G285)&gt;0,"",MAX($H$2:H284)+1))</f>
        <v/>
      </c>
      <c r="I285" t="str">
        <f>IF(H285="","",IF(COUNTIF($P$1:P284,P285)&gt;0,B285+3,B285))</f>
        <v/>
      </c>
      <c r="J285" t="str">
        <f t="shared" si="55"/>
        <v/>
      </c>
      <c r="K285" t="str">
        <f t="shared" si="51"/>
        <v/>
      </c>
      <c r="L285" t="str">
        <f t="shared" si="46"/>
        <v/>
      </c>
      <c r="M285" t="str">
        <f t="shared" si="47"/>
        <v/>
      </c>
      <c r="N285" t="str">
        <f t="shared" si="52"/>
        <v/>
      </c>
      <c r="O285" t="str">
        <f t="shared" si="48"/>
        <v/>
      </c>
      <c r="P285" t="str">
        <f t="shared" si="53"/>
        <v/>
      </c>
    </row>
    <row r="286" spans="1:16">
      <c r="A286" s="28" t="str">
        <f>IF(A285="","",IF(A285+1&gt;現場閉所取得計画表・実施状況報告書!$J$7,"",A285+1))</f>
        <v/>
      </c>
      <c r="B286" t="str">
        <f t="shared" ca="1" si="49"/>
        <v/>
      </c>
      <c r="C286" t="str" cm="1">
        <f t="array" aca="1" ref="C286" ca="1">IF(A286="","",IF(INDIRECT("現場閉所取得計画表・実施状況報告書!R"&amp;B286+1&amp;"C"&amp;2+WEEKDAY(A286,1),FALSE)=0,"",INDIRECT("現場閉所取得計画表・実施状況報告書!R"&amp;B286+1&amp;"C"&amp;2+WEEKDAY(A286,1),FALSE)))</f>
        <v/>
      </c>
      <c r="D286" t="str" cm="1">
        <f t="array" aca="1" ref="D286" ca="1">IF(A286="","",IF(INDIRECT("現場閉所取得計画表・実施状況報告書!R"&amp;B286+2&amp;"C"&amp;2+WEEKDAY(A286,1),FALSE)=0,"",INDIRECT("現場閉所取得計画表・実施状況報告書!R"&amp;B286+2&amp;"C"&amp;2+WEEKDAY(A286,1),FALSE)))</f>
        <v/>
      </c>
      <c r="E286" t="str">
        <f t="shared" si="50"/>
        <v/>
      </c>
      <c r="F286" t="str">
        <f t="shared" ca="1" si="45"/>
        <v/>
      </c>
      <c r="G286" t="str">
        <f t="shared" si="54"/>
        <v/>
      </c>
      <c r="H286" t="str">
        <f>IF(A286="","",IF(COUNTIF($G$2:G285,G286)&gt;0,"",MAX($H$2:H285)+1))</f>
        <v/>
      </c>
      <c r="I286" t="str">
        <f>IF(H286="","",IF(COUNTIF($P$1:P285,P286)&gt;0,B286+3,B286))</f>
        <v/>
      </c>
      <c r="J286" t="str">
        <f t="shared" si="55"/>
        <v/>
      </c>
      <c r="K286" t="str">
        <f t="shared" si="51"/>
        <v/>
      </c>
      <c r="L286" t="str">
        <f t="shared" si="46"/>
        <v/>
      </c>
      <c r="M286" t="str">
        <f t="shared" si="47"/>
        <v/>
      </c>
      <c r="N286" t="str">
        <f t="shared" si="52"/>
        <v/>
      </c>
      <c r="O286" t="str">
        <f t="shared" si="48"/>
        <v/>
      </c>
      <c r="P286" t="str">
        <f t="shared" si="53"/>
        <v/>
      </c>
    </row>
    <row r="287" spans="1:16">
      <c r="A287" s="28" t="str">
        <f>IF(A286="","",IF(A286+1&gt;現場閉所取得計画表・実施状況報告書!$J$7,"",A286+1))</f>
        <v/>
      </c>
      <c r="B287" t="str">
        <f t="shared" ca="1" si="49"/>
        <v/>
      </c>
      <c r="C287" t="str" cm="1">
        <f t="array" aca="1" ref="C287" ca="1">IF(A287="","",IF(INDIRECT("現場閉所取得計画表・実施状況報告書!R"&amp;B287+1&amp;"C"&amp;2+WEEKDAY(A287,1),FALSE)=0,"",INDIRECT("現場閉所取得計画表・実施状況報告書!R"&amp;B287+1&amp;"C"&amp;2+WEEKDAY(A287,1),FALSE)))</f>
        <v/>
      </c>
      <c r="D287" t="str" cm="1">
        <f t="array" aca="1" ref="D287" ca="1">IF(A287="","",IF(INDIRECT("現場閉所取得計画表・実施状況報告書!R"&amp;B287+2&amp;"C"&amp;2+WEEKDAY(A287,1),FALSE)=0,"",INDIRECT("現場閉所取得計画表・実施状況報告書!R"&amp;B287+2&amp;"C"&amp;2+WEEKDAY(A287,1),FALSE)))</f>
        <v/>
      </c>
      <c r="E287" t="str">
        <f t="shared" si="50"/>
        <v/>
      </c>
      <c r="F287" t="str">
        <f t="shared" ca="1" si="45"/>
        <v/>
      </c>
      <c r="G287" t="str">
        <f t="shared" si="54"/>
        <v/>
      </c>
      <c r="H287" t="str">
        <f>IF(A287="","",IF(COUNTIF($G$2:G286,G287)&gt;0,"",MAX($H$2:H286)+1))</f>
        <v/>
      </c>
      <c r="I287" t="str">
        <f>IF(H287="","",IF(COUNTIF($P$1:P286,P287)&gt;0,B287+3,B287))</f>
        <v/>
      </c>
      <c r="J287" t="str">
        <f t="shared" si="55"/>
        <v/>
      </c>
      <c r="K287" t="str">
        <f t="shared" si="51"/>
        <v/>
      </c>
      <c r="L287" t="str">
        <f t="shared" si="46"/>
        <v/>
      </c>
      <c r="M287" t="str">
        <f t="shared" si="47"/>
        <v/>
      </c>
      <c r="N287" t="str">
        <f t="shared" si="52"/>
        <v/>
      </c>
      <c r="O287" t="str">
        <f t="shared" si="48"/>
        <v/>
      </c>
      <c r="P287" t="str">
        <f t="shared" si="53"/>
        <v/>
      </c>
    </row>
    <row r="288" spans="1:16">
      <c r="A288" s="28" t="str">
        <f>IF(A287="","",IF(A287+1&gt;現場閉所取得計画表・実施状況報告書!$J$7,"",A287+1))</f>
        <v/>
      </c>
      <c r="B288" t="str">
        <f t="shared" ca="1" si="49"/>
        <v/>
      </c>
      <c r="C288" t="str" cm="1">
        <f t="array" aca="1" ref="C288" ca="1">IF(A288="","",IF(INDIRECT("現場閉所取得計画表・実施状況報告書!R"&amp;B288+1&amp;"C"&amp;2+WEEKDAY(A288,1),FALSE)=0,"",INDIRECT("現場閉所取得計画表・実施状況報告書!R"&amp;B288+1&amp;"C"&amp;2+WEEKDAY(A288,1),FALSE)))</f>
        <v/>
      </c>
      <c r="D288" t="str" cm="1">
        <f t="array" aca="1" ref="D288" ca="1">IF(A288="","",IF(INDIRECT("現場閉所取得計画表・実施状況報告書!R"&amp;B288+2&amp;"C"&amp;2+WEEKDAY(A288,1),FALSE)=0,"",INDIRECT("現場閉所取得計画表・実施状況報告書!R"&amp;B288+2&amp;"C"&amp;2+WEEKDAY(A288,1),FALSE)))</f>
        <v/>
      </c>
      <c r="E288" t="str">
        <f t="shared" si="50"/>
        <v/>
      </c>
      <c r="F288" t="str">
        <f t="shared" ca="1" si="45"/>
        <v/>
      </c>
      <c r="G288" t="str">
        <f t="shared" si="54"/>
        <v/>
      </c>
      <c r="H288" t="str">
        <f>IF(A288="","",IF(COUNTIF($G$2:G287,G288)&gt;0,"",MAX($H$2:H287)+1))</f>
        <v/>
      </c>
      <c r="I288" t="str">
        <f>IF(H288="","",IF(COUNTIF($P$1:P287,P288)&gt;0,B288+3,B288))</f>
        <v/>
      </c>
      <c r="J288" t="str">
        <f t="shared" si="55"/>
        <v/>
      </c>
      <c r="K288" t="str">
        <f t="shared" si="51"/>
        <v/>
      </c>
      <c r="L288" t="str">
        <f t="shared" si="46"/>
        <v/>
      </c>
      <c r="M288" t="str">
        <f t="shared" si="47"/>
        <v/>
      </c>
      <c r="N288" t="str">
        <f t="shared" si="52"/>
        <v/>
      </c>
      <c r="O288" t="str">
        <f t="shared" si="48"/>
        <v/>
      </c>
      <c r="P288" t="str">
        <f t="shared" si="53"/>
        <v/>
      </c>
    </row>
    <row r="289" spans="1:16">
      <c r="A289" s="28" t="str">
        <f>IF(A288="","",IF(A288+1&gt;現場閉所取得計画表・実施状況報告書!$J$7,"",A288+1))</f>
        <v/>
      </c>
      <c r="B289" t="str">
        <f t="shared" ca="1" si="49"/>
        <v/>
      </c>
      <c r="C289" t="str" cm="1">
        <f t="array" aca="1" ref="C289" ca="1">IF(A289="","",IF(INDIRECT("現場閉所取得計画表・実施状況報告書!R"&amp;B289+1&amp;"C"&amp;2+WEEKDAY(A289,1),FALSE)=0,"",INDIRECT("現場閉所取得計画表・実施状況報告書!R"&amp;B289+1&amp;"C"&amp;2+WEEKDAY(A289,1),FALSE)))</f>
        <v/>
      </c>
      <c r="D289" t="str" cm="1">
        <f t="array" aca="1" ref="D289" ca="1">IF(A289="","",IF(INDIRECT("現場閉所取得計画表・実施状況報告書!R"&amp;B289+2&amp;"C"&amp;2+WEEKDAY(A289,1),FALSE)=0,"",INDIRECT("現場閉所取得計画表・実施状況報告書!R"&amp;B289+2&amp;"C"&amp;2+WEEKDAY(A289,1),FALSE)))</f>
        <v/>
      </c>
      <c r="E289" t="str">
        <f t="shared" si="50"/>
        <v/>
      </c>
      <c r="F289" t="str">
        <f t="shared" ca="1" si="45"/>
        <v/>
      </c>
      <c r="G289" t="str">
        <f t="shared" si="54"/>
        <v/>
      </c>
      <c r="H289" t="str">
        <f>IF(A289="","",IF(COUNTIF($G$2:G288,G289)&gt;0,"",MAX($H$2:H288)+1))</f>
        <v/>
      </c>
      <c r="I289" t="str">
        <f>IF(H289="","",IF(COUNTIF($P$1:P288,P289)&gt;0,B289+3,B289))</f>
        <v/>
      </c>
      <c r="J289" t="str">
        <f t="shared" si="55"/>
        <v/>
      </c>
      <c r="K289" t="str">
        <f t="shared" si="51"/>
        <v/>
      </c>
      <c r="L289" t="str">
        <f t="shared" si="46"/>
        <v/>
      </c>
      <c r="M289" t="str">
        <f t="shared" si="47"/>
        <v/>
      </c>
      <c r="N289" t="str">
        <f t="shared" si="52"/>
        <v/>
      </c>
      <c r="O289" t="str">
        <f t="shared" si="48"/>
        <v/>
      </c>
      <c r="P289" t="str">
        <f t="shared" si="53"/>
        <v/>
      </c>
    </row>
    <row r="290" spans="1:16">
      <c r="A290" s="28" t="str">
        <f>IF(A289="","",IF(A289+1&gt;現場閉所取得計画表・実施状況報告書!$J$7,"",A289+1))</f>
        <v/>
      </c>
      <c r="B290" t="str">
        <f t="shared" ca="1" si="49"/>
        <v/>
      </c>
      <c r="C290" t="str" cm="1">
        <f t="array" aca="1" ref="C290" ca="1">IF(A290="","",IF(INDIRECT("現場閉所取得計画表・実施状況報告書!R"&amp;B290+1&amp;"C"&amp;2+WEEKDAY(A290,1),FALSE)=0,"",INDIRECT("現場閉所取得計画表・実施状況報告書!R"&amp;B290+1&amp;"C"&amp;2+WEEKDAY(A290,1),FALSE)))</f>
        <v/>
      </c>
      <c r="D290" t="str" cm="1">
        <f t="array" aca="1" ref="D290" ca="1">IF(A290="","",IF(INDIRECT("現場閉所取得計画表・実施状況報告書!R"&amp;B290+2&amp;"C"&amp;2+WEEKDAY(A290,1),FALSE)=0,"",INDIRECT("現場閉所取得計画表・実施状況報告書!R"&amp;B290+2&amp;"C"&amp;2+WEEKDAY(A290,1),FALSE)))</f>
        <v/>
      </c>
      <c r="E290" t="str">
        <f t="shared" si="50"/>
        <v/>
      </c>
      <c r="F290" t="str">
        <f t="shared" ca="1" si="45"/>
        <v/>
      </c>
      <c r="G290" t="str">
        <f t="shared" si="54"/>
        <v/>
      </c>
      <c r="H290" t="str">
        <f>IF(A290="","",IF(COUNTIF($G$2:G289,G290)&gt;0,"",MAX($H$2:H289)+1))</f>
        <v/>
      </c>
      <c r="I290" t="str">
        <f>IF(H290="","",IF(COUNTIF($P$1:P289,P290)&gt;0,B290+3,B290))</f>
        <v/>
      </c>
      <c r="J290" t="str">
        <f t="shared" si="55"/>
        <v/>
      </c>
      <c r="K290" t="str">
        <f t="shared" si="51"/>
        <v/>
      </c>
      <c r="L290" t="str">
        <f t="shared" si="46"/>
        <v/>
      </c>
      <c r="M290" t="str">
        <f t="shared" si="47"/>
        <v/>
      </c>
      <c r="N290" t="str">
        <f t="shared" si="52"/>
        <v/>
      </c>
      <c r="O290" t="str">
        <f t="shared" si="48"/>
        <v/>
      </c>
      <c r="P290" t="str">
        <f t="shared" si="53"/>
        <v/>
      </c>
    </row>
    <row r="291" spans="1:16">
      <c r="A291" s="28" t="str">
        <f>IF(A290="","",IF(A290+1&gt;現場閉所取得計画表・実施状況報告書!$J$7,"",A290+1))</f>
        <v/>
      </c>
      <c r="B291" t="str">
        <f t="shared" ca="1" si="49"/>
        <v/>
      </c>
      <c r="C291" t="str" cm="1">
        <f t="array" aca="1" ref="C291" ca="1">IF(A291="","",IF(INDIRECT("現場閉所取得計画表・実施状況報告書!R"&amp;B291+1&amp;"C"&amp;2+WEEKDAY(A291,1),FALSE)=0,"",INDIRECT("現場閉所取得計画表・実施状況報告書!R"&amp;B291+1&amp;"C"&amp;2+WEEKDAY(A291,1),FALSE)))</f>
        <v/>
      </c>
      <c r="D291" t="str" cm="1">
        <f t="array" aca="1" ref="D291" ca="1">IF(A291="","",IF(INDIRECT("現場閉所取得計画表・実施状況報告書!R"&amp;B291+2&amp;"C"&amp;2+WEEKDAY(A291,1),FALSE)=0,"",INDIRECT("現場閉所取得計画表・実施状況報告書!R"&amp;B291+2&amp;"C"&amp;2+WEEKDAY(A291,1),FALSE)))</f>
        <v/>
      </c>
      <c r="E291" t="str">
        <f t="shared" si="50"/>
        <v/>
      </c>
      <c r="F291" t="str">
        <f t="shared" ca="1" si="45"/>
        <v/>
      </c>
      <c r="G291" t="str">
        <f t="shared" si="54"/>
        <v/>
      </c>
      <c r="H291" t="str">
        <f>IF(A291="","",IF(COUNTIF($G$2:G290,G291)&gt;0,"",MAX($H$2:H290)+1))</f>
        <v/>
      </c>
      <c r="I291" t="str">
        <f>IF(H291="","",IF(COUNTIF($P$1:P290,P291)&gt;0,B291+3,B291))</f>
        <v/>
      </c>
      <c r="J291" t="str">
        <f t="shared" si="55"/>
        <v/>
      </c>
      <c r="K291" t="str">
        <f t="shared" si="51"/>
        <v/>
      </c>
      <c r="L291" t="str">
        <f t="shared" si="46"/>
        <v/>
      </c>
      <c r="M291" t="str">
        <f t="shared" si="47"/>
        <v/>
      </c>
      <c r="N291" t="str">
        <f t="shared" si="52"/>
        <v/>
      </c>
      <c r="O291" t="str">
        <f t="shared" si="48"/>
        <v/>
      </c>
      <c r="P291" t="str">
        <f t="shared" si="53"/>
        <v/>
      </c>
    </row>
    <row r="292" spans="1:16">
      <c r="A292" s="28" t="str">
        <f>IF(A291="","",IF(A291+1&gt;現場閉所取得計画表・実施状況報告書!$J$7,"",A291+1))</f>
        <v/>
      </c>
      <c r="B292" t="str">
        <f t="shared" ca="1" si="49"/>
        <v/>
      </c>
      <c r="C292" t="str" cm="1">
        <f t="array" aca="1" ref="C292" ca="1">IF(A292="","",IF(INDIRECT("現場閉所取得計画表・実施状況報告書!R"&amp;B292+1&amp;"C"&amp;2+WEEKDAY(A292,1),FALSE)=0,"",INDIRECT("現場閉所取得計画表・実施状況報告書!R"&amp;B292+1&amp;"C"&amp;2+WEEKDAY(A292,1),FALSE)))</f>
        <v/>
      </c>
      <c r="D292" t="str" cm="1">
        <f t="array" aca="1" ref="D292" ca="1">IF(A292="","",IF(INDIRECT("現場閉所取得計画表・実施状況報告書!R"&amp;B292+2&amp;"C"&amp;2+WEEKDAY(A292,1),FALSE)=0,"",INDIRECT("現場閉所取得計画表・実施状況報告書!R"&amp;B292+2&amp;"C"&amp;2+WEEKDAY(A292,1),FALSE)))</f>
        <v/>
      </c>
      <c r="E292" t="str">
        <f t="shared" si="50"/>
        <v/>
      </c>
      <c r="F292" t="str">
        <f t="shared" ca="1" si="45"/>
        <v/>
      </c>
      <c r="G292" t="str">
        <f t="shared" si="54"/>
        <v/>
      </c>
      <c r="H292" t="str">
        <f>IF(A292="","",IF(COUNTIF($G$2:G291,G292)&gt;0,"",MAX($H$2:H291)+1))</f>
        <v/>
      </c>
      <c r="I292" t="str">
        <f>IF(H292="","",IF(COUNTIF($P$1:P291,P292)&gt;0,B292+3,B292))</f>
        <v/>
      </c>
      <c r="J292" t="str">
        <f t="shared" si="55"/>
        <v/>
      </c>
      <c r="K292" t="str">
        <f t="shared" si="51"/>
        <v/>
      </c>
      <c r="L292" t="str">
        <f t="shared" si="46"/>
        <v/>
      </c>
      <c r="M292" t="str">
        <f t="shared" si="47"/>
        <v/>
      </c>
      <c r="N292" t="str">
        <f t="shared" si="52"/>
        <v/>
      </c>
      <c r="O292" t="str">
        <f t="shared" si="48"/>
        <v/>
      </c>
      <c r="P292" t="str">
        <f t="shared" si="53"/>
        <v/>
      </c>
    </row>
    <row r="293" spans="1:16">
      <c r="A293" s="28" t="str">
        <f>IF(A292="","",IF(A292+1&gt;現場閉所取得計画表・実施状況報告書!$J$7,"",A292+1))</f>
        <v/>
      </c>
      <c r="B293" t="str">
        <f t="shared" ca="1" si="49"/>
        <v/>
      </c>
      <c r="C293" t="str" cm="1">
        <f t="array" aca="1" ref="C293" ca="1">IF(A293="","",IF(INDIRECT("現場閉所取得計画表・実施状況報告書!R"&amp;B293+1&amp;"C"&amp;2+WEEKDAY(A293,1),FALSE)=0,"",INDIRECT("現場閉所取得計画表・実施状況報告書!R"&amp;B293+1&amp;"C"&amp;2+WEEKDAY(A293,1),FALSE)))</f>
        <v/>
      </c>
      <c r="D293" t="str" cm="1">
        <f t="array" aca="1" ref="D293" ca="1">IF(A293="","",IF(INDIRECT("現場閉所取得計画表・実施状況報告書!R"&amp;B293+2&amp;"C"&amp;2+WEEKDAY(A293,1),FALSE)=0,"",INDIRECT("現場閉所取得計画表・実施状況報告書!R"&amp;B293+2&amp;"C"&amp;2+WEEKDAY(A293,1),FALSE)))</f>
        <v/>
      </c>
      <c r="E293" t="str">
        <f t="shared" si="50"/>
        <v/>
      </c>
      <c r="F293" t="str">
        <f t="shared" ca="1" si="45"/>
        <v/>
      </c>
      <c r="G293" t="str">
        <f t="shared" si="54"/>
        <v/>
      </c>
      <c r="H293" t="str">
        <f>IF(A293="","",IF(COUNTIF($G$2:G292,G293)&gt;0,"",MAX($H$2:H292)+1))</f>
        <v/>
      </c>
      <c r="I293" t="str">
        <f>IF(H293="","",IF(COUNTIF($P$1:P292,P293)&gt;0,B293+3,B293))</f>
        <v/>
      </c>
      <c r="J293" t="str">
        <f t="shared" si="55"/>
        <v/>
      </c>
      <c r="K293" t="str">
        <f t="shared" si="51"/>
        <v/>
      </c>
      <c r="L293" t="str">
        <f t="shared" si="46"/>
        <v/>
      </c>
      <c r="M293" t="str">
        <f t="shared" si="47"/>
        <v/>
      </c>
      <c r="N293" t="str">
        <f t="shared" si="52"/>
        <v/>
      </c>
      <c r="O293" t="str">
        <f t="shared" si="48"/>
        <v/>
      </c>
      <c r="P293" t="str">
        <f t="shared" si="53"/>
        <v/>
      </c>
    </row>
    <row r="294" spans="1:16">
      <c r="A294" s="28" t="str">
        <f>IF(A293="","",IF(A293+1&gt;現場閉所取得計画表・実施状況報告書!$J$7,"",A293+1))</f>
        <v/>
      </c>
      <c r="B294" t="str">
        <f t="shared" ca="1" si="49"/>
        <v/>
      </c>
      <c r="C294" t="str" cm="1">
        <f t="array" aca="1" ref="C294" ca="1">IF(A294="","",IF(INDIRECT("現場閉所取得計画表・実施状況報告書!R"&amp;B294+1&amp;"C"&amp;2+WEEKDAY(A294,1),FALSE)=0,"",INDIRECT("現場閉所取得計画表・実施状況報告書!R"&amp;B294+1&amp;"C"&amp;2+WEEKDAY(A294,1),FALSE)))</f>
        <v/>
      </c>
      <c r="D294" t="str" cm="1">
        <f t="array" aca="1" ref="D294" ca="1">IF(A294="","",IF(INDIRECT("現場閉所取得計画表・実施状況報告書!R"&amp;B294+2&amp;"C"&amp;2+WEEKDAY(A294,1),FALSE)=0,"",INDIRECT("現場閉所取得計画表・実施状況報告書!R"&amp;B294+2&amp;"C"&amp;2+WEEKDAY(A294,1),FALSE)))</f>
        <v/>
      </c>
      <c r="E294" t="str">
        <f t="shared" si="50"/>
        <v/>
      </c>
      <c r="F294" t="str">
        <f t="shared" ca="1" si="45"/>
        <v/>
      </c>
      <c r="G294" t="str">
        <f t="shared" si="54"/>
        <v/>
      </c>
      <c r="H294" t="str">
        <f>IF(A294="","",IF(COUNTIF($G$2:G293,G294)&gt;0,"",MAX($H$2:H293)+1))</f>
        <v/>
      </c>
      <c r="I294" t="str">
        <f>IF(H294="","",IF(COUNTIF($P$1:P293,P294)&gt;0,B294+3,B294))</f>
        <v/>
      </c>
      <c r="J294" t="str">
        <f t="shared" si="55"/>
        <v/>
      </c>
      <c r="K294" t="str">
        <f t="shared" si="51"/>
        <v/>
      </c>
      <c r="L294" t="str">
        <f t="shared" si="46"/>
        <v/>
      </c>
      <c r="M294" t="str">
        <f t="shared" si="47"/>
        <v/>
      </c>
      <c r="N294" t="str">
        <f t="shared" si="52"/>
        <v/>
      </c>
      <c r="O294" t="str">
        <f t="shared" si="48"/>
        <v/>
      </c>
      <c r="P294" t="str">
        <f t="shared" si="53"/>
        <v/>
      </c>
    </row>
    <row r="295" spans="1:16">
      <c r="A295" s="28" t="str">
        <f>IF(A294="","",IF(A294+1&gt;現場閉所取得計画表・実施状況報告書!$J$7,"",A294+1))</f>
        <v/>
      </c>
      <c r="B295" t="str">
        <f t="shared" ca="1" si="49"/>
        <v/>
      </c>
      <c r="C295" t="str" cm="1">
        <f t="array" aca="1" ref="C295" ca="1">IF(A295="","",IF(INDIRECT("現場閉所取得計画表・実施状況報告書!R"&amp;B295+1&amp;"C"&amp;2+WEEKDAY(A295,1),FALSE)=0,"",INDIRECT("現場閉所取得計画表・実施状況報告書!R"&amp;B295+1&amp;"C"&amp;2+WEEKDAY(A295,1),FALSE)))</f>
        <v/>
      </c>
      <c r="D295" t="str" cm="1">
        <f t="array" aca="1" ref="D295" ca="1">IF(A295="","",IF(INDIRECT("現場閉所取得計画表・実施状況報告書!R"&amp;B295+2&amp;"C"&amp;2+WEEKDAY(A295,1),FALSE)=0,"",INDIRECT("現場閉所取得計画表・実施状況報告書!R"&amp;B295+2&amp;"C"&amp;2+WEEKDAY(A295,1),FALSE)))</f>
        <v/>
      </c>
      <c r="E295" t="str">
        <f t="shared" si="50"/>
        <v/>
      </c>
      <c r="F295" t="str">
        <f t="shared" ca="1" si="45"/>
        <v/>
      </c>
      <c r="G295" t="str">
        <f t="shared" si="54"/>
        <v/>
      </c>
      <c r="H295" t="str">
        <f>IF(A295="","",IF(COUNTIF($G$2:G294,G295)&gt;0,"",MAX($H$2:H294)+1))</f>
        <v/>
      </c>
      <c r="I295" t="str">
        <f>IF(H295="","",IF(COUNTIF($P$1:P294,P295)&gt;0,B295+3,B295))</f>
        <v/>
      </c>
      <c r="J295" t="str">
        <f t="shared" si="55"/>
        <v/>
      </c>
      <c r="K295" t="str">
        <f t="shared" si="51"/>
        <v/>
      </c>
      <c r="L295" t="str">
        <f t="shared" si="46"/>
        <v/>
      </c>
      <c r="M295" t="str">
        <f t="shared" si="47"/>
        <v/>
      </c>
      <c r="N295" t="str">
        <f t="shared" si="52"/>
        <v/>
      </c>
      <c r="O295" t="str">
        <f t="shared" si="48"/>
        <v/>
      </c>
      <c r="P295" t="str">
        <f t="shared" si="53"/>
        <v/>
      </c>
    </row>
    <row r="296" spans="1:16">
      <c r="A296" s="28" t="str">
        <f>IF(A295="","",IF(A295+1&gt;現場閉所取得計画表・実施状況報告書!$J$7,"",A295+1))</f>
        <v/>
      </c>
      <c r="B296" t="str">
        <f t="shared" ca="1" si="49"/>
        <v/>
      </c>
      <c r="C296" t="str" cm="1">
        <f t="array" aca="1" ref="C296" ca="1">IF(A296="","",IF(INDIRECT("現場閉所取得計画表・実施状況報告書!R"&amp;B296+1&amp;"C"&amp;2+WEEKDAY(A296,1),FALSE)=0,"",INDIRECT("現場閉所取得計画表・実施状況報告書!R"&amp;B296+1&amp;"C"&amp;2+WEEKDAY(A296,1),FALSE)))</f>
        <v/>
      </c>
      <c r="D296" t="str" cm="1">
        <f t="array" aca="1" ref="D296" ca="1">IF(A296="","",IF(INDIRECT("現場閉所取得計画表・実施状況報告書!R"&amp;B296+2&amp;"C"&amp;2+WEEKDAY(A296,1),FALSE)=0,"",INDIRECT("現場閉所取得計画表・実施状況報告書!R"&amp;B296+2&amp;"C"&amp;2+WEEKDAY(A296,1),FALSE)))</f>
        <v/>
      </c>
      <c r="E296" t="str">
        <f t="shared" si="50"/>
        <v/>
      </c>
      <c r="F296" t="str">
        <f t="shared" ca="1" si="45"/>
        <v/>
      </c>
      <c r="G296" t="str">
        <f t="shared" si="54"/>
        <v/>
      </c>
      <c r="H296" t="str">
        <f>IF(A296="","",IF(COUNTIF($G$2:G295,G296)&gt;0,"",MAX($H$2:H295)+1))</f>
        <v/>
      </c>
      <c r="I296" t="str">
        <f>IF(H296="","",IF(COUNTIF($P$1:P295,P296)&gt;0,B296+3,B296))</f>
        <v/>
      </c>
      <c r="J296" t="str">
        <f t="shared" si="55"/>
        <v/>
      </c>
      <c r="K296" t="str">
        <f t="shared" si="51"/>
        <v/>
      </c>
      <c r="L296" t="str">
        <f t="shared" si="46"/>
        <v/>
      </c>
      <c r="M296" t="str">
        <f t="shared" si="47"/>
        <v/>
      </c>
      <c r="N296" t="str">
        <f t="shared" si="52"/>
        <v/>
      </c>
      <c r="O296" t="str">
        <f t="shared" si="48"/>
        <v/>
      </c>
      <c r="P296" t="str">
        <f t="shared" si="53"/>
        <v/>
      </c>
    </row>
    <row r="297" spans="1:16">
      <c r="A297" s="28" t="str">
        <f>IF(A296="","",IF(A296+1&gt;現場閉所取得計画表・実施状況報告書!$J$7,"",A296+1))</f>
        <v/>
      </c>
      <c r="B297" t="str">
        <f t="shared" ca="1" si="49"/>
        <v/>
      </c>
      <c r="C297" t="str" cm="1">
        <f t="array" aca="1" ref="C297" ca="1">IF(A297="","",IF(INDIRECT("現場閉所取得計画表・実施状況報告書!R"&amp;B297+1&amp;"C"&amp;2+WEEKDAY(A297,1),FALSE)=0,"",INDIRECT("現場閉所取得計画表・実施状況報告書!R"&amp;B297+1&amp;"C"&amp;2+WEEKDAY(A297,1),FALSE)))</f>
        <v/>
      </c>
      <c r="D297" t="str" cm="1">
        <f t="array" aca="1" ref="D297" ca="1">IF(A297="","",IF(INDIRECT("現場閉所取得計画表・実施状況報告書!R"&amp;B297+2&amp;"C"&amp;2+WEEKDAY(A297,1),FALSE)=0,"",INDIRECT("現場閉所取得計画表・実施状況報告書!R"&amp;B297+2&amp;"C"&amp;2+WEEKDAY(A297,1),FALSE)))</f>
        <v/>
      </c>
      <c r="E297" t="str">
        <f t="shared" si="50"/>
        <v/>
      </c>
      <c r="F297" t="str">
        <f t="shared" ca="1" si="45"/>
        <v/>
      </c>
      <c r="G297" t="str">
        <f t="shared" si="54"/>
        <v/>
      </c>
      <c r="H297" t="str">
        <f>IF(A297="","",IF(COUNTIF($G$2:G296,G297)&gt;0,"",MAX($H$2:H296)+1))</f>
        <v/>
      </c>
      <c r="I297" t="str">
        <f>IF(H297="","",IF(COUNTIF($P$1:P296,P297)&gt;0,B297+3,B297))</f>
        <v/>
      </c>
      <c r="J297" t="str">
        <f t="shared" si="55"/>
        <v/>
      </c>
      <c r="K297" t="str">
        <f t="shared" si="51"/>
        <v/>
      </c>
      <c r="L297" t="str">
        <f t="shared" si="46"/>
        <v/>
      </c>
      <c r="M297" t="str">
        <f t="shared" si="47"/>
        <v/>
      </c>
      <c r="N297" t="str">
        <f t="shared" si="52"/>
        <v/>
      </c>
      <c r="O297" t="str">
        <f t="shared" si="48"/>
        <v/>
      </c>
      <c r="P297" t="str">
        <f t="shared" si="53"/>
        <v/>
      </c>
    </row>
    <row r="298" spans="1:16">
      <c r="A298" s="28" t="str">
        <f>IF(A297="","",IF(A297+1&gt;現場閉所取得計画表・実施状況報告書!$J$7,"",A297+1))</f>
        <v/>
      </c>
      <c r="B298" t="str">
        <f t="shared" ca="1" si="49"/>
        <v/>
      </c>
      <c r="C298" t="str" cm="1">
        <f t="array" aca="1" ref="C298" ca="1">IF(A298="","",IF(INDIRECT("現場閉所取得計画表・実施状況報告書!R"&amp;B298+1&amp;"C"&amp;2+WEEKDAY(A298,1),FALSE)=0,"",INDIRECT("現場閉所取得計画表・実施状況報告書!R"&amp;B298+1&amp;"C"&amp;2+WEEKDAY(A298,1),FALSE)))</f>
        <v/>
      </c>
      <c r="D298" t="str" cm="1">
        <f t="array" aca="1" ref="D298" ca="1">IF(A298="","",IF(INDIRECT("現場閉所取得計画表・実施状況報告書!R"&amp;B298+2&amp;"C"&amp;2+WEEKDAY(A298,1),FALSE)=0,"",INDIRECT("現場閉所取得計画表・実施状況報告書!R"&amp;B298+2&amp;"C"&amp;2+WEEKDAY(A298,1),FALSE)))</f>
        <v/>
      </c>
      <c r="E298" t="str">
        <f t="shared" si="50"/>
        <v/>
      </c>
      <c r="F298" t="str">
        <f t="shared" ca="1" si="45"/>
        <v/>
      </c>
      <c r="G298" t="str">
        <f t="shared" si="54"/>
        <v/>
      </c>
      <c r="H298" t="str">
        <f>IF(A298="","",IF(COUNTIF($G$2:G297,G298)&gt;0,"",MAX($H$2:H297)+1))</f>
        <v/>
      </c>
      <c r="I298" t="str">
        <f>IF(H298="","",IF(COUNTIF($P$1:P297,P298)&gt;0,B298+3,B298))</f>
        <v/>
      </c>
      <c r="J298" t="str">
        <f t="shared" si="55"/>
        <v/>
      </c>
      <c r="K298" t="str">
        <f t="shared" si="51"/>
        <v/>
      </c>
      <c r="L298" t="str">
        <f t="shared" si="46"/>
        <v/>
      </c>
      <c r="M298" t="str">
        <f t="shared" si="47"/>
        <v/>
      </c>
      <c r="N298" t="str">
        <f t="shared" si="52"/>
        <v/>
      </c>
      <c r="O298" t="str">
        <f t="shared" si="48"/>
        <v/>
      </c>
      <c r="P298" t="str">
        <f t="shared" si="53"/>
        <v/>
      </c>
    </row>
    <row r="299" spans="1:16">
      <c r="A299" s="28" t="str">
        <f>IF(A298="","",IF(A298+1&gt;現場閉所取得計画表・実施状況報告書!$J$7,"",A298+1))</f>
        <v/>
      </c>
      <c r="B299" t="str">
        <f t="shared" ca="1" si="49"/>
        <v/>
      </c>
      <c r="C299" t="str" cm="1">
        <f t="array" aca="1" ref="C299" ca="1">IF(A299="","",IF(INDIRECT("現場閉所取得計画表・実施状況報告書!R"&amp;B299+1&amp;"C"&amp;2+WEEKDAY(A299,1),FALSE)=0,"",INDIRECT("現場閉所取得計画表・実施状況報告書!R"&amp;B299+1&amp;"C"&amp;2+WEEKDAY(A299,1),FALSE)))</f>
        <v/>
      </c>
      <c r="D299" t="str" cm="1">
        <f t="array" aca="1" ref="D299" ca="1">IF(A299="","",IF(INDIRECT("現場閉所取得計画表・実施状況報告書!R"&amp;B299+2&amp;"C"&amp;2+WEEKDAY(A299,1),FALSE)=0,"",INDIRECT("現場閉所取得計画表・実施状況報告書!R"&amp;B299+2&amp;"C"&amp;2+WEEKDAY(A299,1),FALSE)))</f>
        <v/>
      </c>
      <c r="E299" t="str">
        <f t="shared" si="50"/>
        <v/>
      </c>
      <c r="F299" t="str">
        <f t="shared" ca="1" si="45"/>
        <v/>
      </c>
      <c r="G299" t="str">
        <f t="shared" si="54"/>
        <v/>
      </c>
      <c r="H299" t="str">
        <f>IF(A299="","",IF(COUNTIF($G$2:G298,G299)&gt;0,"",MAX($H$2:H298)+1))</f>
        <v/>
      </c>
      <c r="I299" t="str">
        <f>IF(H299="","",IF(COUNTIF($P$1:P298,P299)&gt;0,B299+3,B299))</f>
        <v/>
      </c>
      <c r="J299" t="str">
        <f t="shared" si="55"/>
        <v/>
      </c>
      <c r="K299" t="str">
        <f t="shared" si="51"/>
        <v/>
      </c>
      <c r="L299" t="str">
        <f t="shared" si="46"/>
        <v/>
      </c>
      <c r="M299" t="str">
        <f t="shared" si="47"/>
        <v/>
      </c>
      <c r="N299" t="str">
        <f t="shared" si="52"/>
        <v/>
      </c>
      <c r="O299" t="str">
        <f t="shared" si="48"/>
        <v/>
      </c>
      <c r="P299" t="str">
        <f t="shared" si="53"/>
        <v/>
      </c>
    </row>
    <row r="300" spans="1:16">
      <c r="A300" s="28" t="str">
        <f>IF(A299="","",IF(A299+1&gt;現場閉所取得計画表・実施状況報告書!$J$7,"",A299+1))</f>
        <v/>
      </c>
      <c r="B300" t="str">
        <f t="shared" ca="1" si="49"/>
        <v/>
      </c>
      <c r="C300" t="str" cm="1">
        <f t="array" aca="1" ref="C300" ca="1">IF(A300="","",IF(INDIRECT("現場閉所取得計画表・実施状況報告書!R"&amp;B300+1&amp;"C"&amp;2+WEEKDAY(A300,1),FALSE)=0,"",INDIRECT("現場閉所取得計画表・実施状況報告書!R"&amp;B300+1&amp;"C"&amp;2+WEEKDAY(A300,1),FALSE)))</f>
        <v/>
      </c>
      <c r="D300" t="str" cm="1">
        <f t="array" aca="1" ref="D300" ca="1">IF(A300="","",IF(INDIRECT("現場閉所取得計画表・実施状況報告書!R"&amp;B300+2&amp;"C"&amp;2+WEEKDAY(A300,1),FALSE)=0,"",INDIRECT("現場閉所取得計画表・実施状況報告書!R"&amp;B300+2&amp;"C"&amp;2+WEEKDAY(A300,1),FALSE)))</f>
        <v/>
      </c>
      <c r="E300" t="str">
        <f t="shared" si="50"/>
        <v/>
      </c>
      <c r="F300" t="str">
        <f t="shared" ca="1" si="45"/>
        <v/>
      </c>
      <c r="G300" t="str">
        <f t="shared" si="54"/>
        <v/>
      </c>
      <c r="H300" t="str">
        <f>IF(A300="","",IF(COUNTIF($G$2:G299,G300)&gt;0,"",MAX($H$2:H299)+1))</f>
        <v/>
      </c>
      <c r="I300" t="str">
        <f>IF(H300="","",IF(COUNTIF($P$1:P299,P300)&gt;0,B300+3,B300))</f>
        <v/>
      </c>
      <c r="J300" t="str">
        <f t="shared" si="55"/>
        <v/>
      </c>
      <c r="K300" t="str">
        <f t="shared" si="51"/>
        <v/>
      </c>
      <c r="L300" t="str">
        <f t="shared" si="46"/>
        <v/>
      </c>
      <c r="M300" t="str">
        <f t="shared" si="47"/>
        <v/>
      </c>
      <c r="N300" t="str">
        <f t="shared" si="52"/>
        <v/>
      </c>
      <c r="O300" t="str">
        <f t="shared" si="48"/>
        <v/>
      </c>
      <c r="P300" t="str">
        <f t="shared" si="53"/>
        <v/>
      </c>
    </row>
    <row r="301" spans="1:16">
      <c r="A301" s="28" t="str">
        <f>IF(A300="","",IF(A300+1&gt;現場閉所取得計画表・実施状況報告書!$J$7,"",A300+1))</f>
        <v/>
      </c>
      <c r="B301" t="str">
        <f t="shared" ca="1" si="49"/>
        <v/>
      </c>
      <c r="C301" t="str" cm="1">
        <f t="array" aca="1" ref="C301" ca="1">IF(A301="","",IF(INDIRECT("現場閉所取得計画表・実施状況報告書!R"&amp;B301+1&amp;"C"&amp;2+WEEKDAY(A301,1),FALSE)=0,"",INDIRECT("現場閉所取得計画表・実施状況報告書!R"&amp;B301+1&amp;"C"&amp;2+WEEKDAY(A301,1),FALSE)))</f>
        <v/>
      </c>
      <c r="D301" t="str" cm="1">
        <f t="array" aca="1" ref="D301" ca="1">IF(A301="","",IF(INDIRECT("現場閉所取得計画表・実施状況報告書!R"&amp;B301+2&amp;"C"&amp;2+WEEKDAY(A301,1),FALSE)=0,"",INDIRECT("現場閉所取得計画表・実施状況報告書!R"&amp;B301+2&amp;"C"&amp;2+WEEKDAY(A301,1),FALSE)))</f>
        <v/>
      </c>
      <c r="E301" t="str">
        <f t="shared" si="50"/>
        <v/>
      </c>
      <c r="F301" t="str">
        <f t="shared" ca="1" si="45"/>
        <v/>
      </c>
      <c r="G301" t="str">
        <f t="shared" si="54"/>
        <v/>
      </c>
      <c r="H301" t="str">
        <f>IF(A301="","",IF(COUNTIF($G$2:G300,G301)&gt;0,"",MAX($H$2:H300)+1))</f>
        <v/>
      </c>
      <c r="I301" t="str">
        <f>IF(H301="","",IF(COUNTIF($P$1:P300,P301)&gt;0,B301+3,B301))</f>
        <v/>
      </c>
      <c r="J301" t="str">
        <f t="shared" si="55"/>
        <v/>
      </c>
      <c r="K301" t="str">
        <f t="shared" si="51"/>
        <v/>
      </c>
      <c r="L301" t="str">
        <f t="shared" si="46"/>
        <v/>
      </c>
      <c r="M301" t="str">
        <f t="shared" si="47"/>
        <v/>
      </c>
      <c r="N301" t="str">
        <f t="shared" si="52"/>
        <v/>
      </c>
      <c r="O301" t="str">
        <f t="shared" si="48"/>
        <v/>
      </c>
      <c r="P301" t="str">
        <f t="shared" si="53"/>
        <v/>
      </c>
    </row>
    <row r="302" spans="1:16">
      <c r="A302" s="28" t="str">
        <f>IF(A301="","",IF(A301+1&gt;現場閉所取得計画表・実施状況報告書!$J$7,"",A301+1))</f>
        <v/>
      </c>
      <c r="B302" t="str">
        <f t="shared" ca="1" si="49"/>
        <v/>
      </c>
      <c r="C302" t="str" cm="1">
        <f t="array" aca="1" ref="C302" ca="1">IF(A302="","",IF(INDIRECT("現場閉所取得計画表・実施状況報告書!R"&amp;B302+1&amp;"C"&amp;2+WEEKDAY(A302,1),FALSE)=0,"",INDIRECT("現場閉所取得計画表・実施状況報告書!R"&amp;B302+1&amp;"C"&amp;2+WEEKDAY(A302,1),FALSE)))</f>
        <v/>
      </c>
      <c r="D302" t="str" cm="1">
        <f t="array" aca="1" ref="D302" ca="1">IF(A302="","",IF(INDIRECT("現場閉所取得計画表・実施状況報告書!R"&amp;B302+2&amp;"C"&amp;2+WEEKDAY(A302,1),FALSE)=0,"",INDIRECT("現場閉所取得計画表・実施状況報告書!R"&amp;B302+2&amp;"C"&amp;2+WEEKDAY(A302,1),FALSE)))</f>
        <v/>
      </c>
      <c r="E302" t="str">
        <f t="shared" si="50"/>
        <v/>
      </c>
      <c r="F302" t="str">
        <f t="shared" ca="1" si="45"/>
        <v/>
      </c>
      <c r="G302" t="str">
        <f t="shared" si="54"/>
        <v/>
      </c>
      <c r="H302" t="str">
        <f>IF(A302="","",IF(COUNTIF($G$2:G301,G302)&gt;0,"",MAX($H$2:H301)+1))</f>
        <v/>
      </c>
      <c r="I302" t="str">
        <f>IF(H302="","",IF(COUNTIF($P$1:P301,P302)&gt;0,B302+3,B302))</f>
        <v/>
      </c>
      <c r="J302" t="str">
        <f t="shared" si="55"/>
        <v/>
      </c>
      <c r="K302" t="str">
        <f t="shared" si="51"/>
        <v/>
      </c>
      <c r="L302" t="str">
        <f t="shared" si="46"/>
        <v/>
      </c>
      <c r="M302" t="str">
        <f t="shared" si="47"/>
        <v/>
      </c>
      <c r="N302" t="str">
        <f t="shared" si="52"/>
        <v/>
      </c>
      <c r="O302" t="str">
        <f t="shared" si="48"/>
        <v/>
      </c>
      <c r="P302" t="str">
        <f t="shared" si="53"/>
        <v/>
      </c>
    </row>
    <row r="303" spans="1:16">
      <c r="A303" s="28" t="str">
        <f>IF(A302="","",IF(A302+1&gt;現場閉所取得計画表・実施状況報告書!$J$7,"",A302+1))</f>
        <v/>
      </c>
      <c r="B303" t="str">
        <f t="shared" ca="1" si="49"/>
        <v/>
      </c>
      <c r="C303" t="str" cm="1">
        <f t="array" aca="1" ref="C303" ca="1">IF(A303="","",IF(INDIRECT("現場閉所取得計画表・実施状況報告書!R"&amp;B303+1&amp;"C"&amp;2+WEEKDAY(A303,1),FALSE)=0,"",INDIRECT("現場閉所取得計画表・実施状況報告書!R"&amp;B303+1&amp;"C"&amp;2+WEEKDAY(A303,1),FALSE)))</f>
        <v/>
      </c>
      <c r="D303" t="str" cm="1">
        <f t="array" aca="1" ref="D303" ca="1">IF(A303="","",IF(INDIRECT("現場閉所取得計画表・実施状況報告書!R"&amp;B303+2&amp;"C"&amp;2+WEEKDAY(A303,1),FALSE)=0,"",INDIRECT("現場閉所取得計画表・実施状況報告書!R"&amp;B303+2&amp;"C"&amp;2+WEEKDAY(A303,1),FALSE)))</f>
        <v/>
      </c>
      <c r="E303" t="str">
        <f t="shared" si="50"/>
        <v/>
      </c>
      <c r="F303" t="str">
        <f t="shared" ca="1" si="45"/>
        <v/>
      </c>
      <c r="G303" t="str">
        <f t="shared" si="54"/>
        <v/>
      </c>
      <c r="H303" t="str">
        <f>IF(A303="","",IF(COUNTIF($G$2:G302,G303)&gt;0,"",MAX($H$2:H302)+1))</f>
        <v/>
      </c>
      <c r="I303" t="str">
        <f>IF(H303="","",IF(COUNTIF($P$1:P302,P303)&gt;0,B303+3,B303))</f>
        <v/>
      </c>
      <c r="J303" t="str">
        <f t="shared" si="55"/>
        <v/>
      </c>
      <c r="K303" t="str">
        <f t="shared" si="51"/>
        <v/>
      </c>
      <c r="L303" t="str">
        <f t="shared" si="46"/>
        <v/>
      </c>
      <c r="M303" t="str">
        <f t="shared" si="47"/>
        <v/>
      </c>
      <c r="N303" t="str">
        <f t="shared" si="52"/>
        <v/>
      </c>
      <c r="O303" t="str">
        <f t="shared" si="48"/>
        <v/>
      </c>
      <c r="P303" t="str">
        <f t="shared" si="53"/>
        <v/>
      </c>
    </row>
    <row r="304" spans="1:16">
      <c r="A304" s="28" t="str">
        <f>IF(A303="","",IF(A303+1&gt;現場閉所取得計画表・実施状況報告書!$J$7,"",A303+1))</f>
        <v/>
      </c>
      <c r="B304" t="str">
        <f t="shared" ca="1" si="49"/>
        <v/>
      </c>
      <c r="C304" t="str" cm="1">
        <f t="array" aca="1" ref="C304" ca="1">IF(A304="","",IF(INDIRECT("現場閉所取得計画表・実施状況報告書!R"&amp;B304+1&amp;"C"&amp;2+WEEKDAY(A304,1),FALSE)=0,"",INDIRECT("現場閉所取得計画表・実施状況報告書!R"&amp;B304+1&amp;"C"&amp;2+WEEKDAY(A304,1),FALSE)))</f>
        <v/>
      </c>
      <c r="D304" t="str" cm="1">
        <f t="array" aca="1" ref="D304" ca="1">IF(A304="","",IF(INDIRECT("現場閉所取得計画表・実施状況報告書!R"&amp;B304+2&amp;"C"&amp;2+WEEKDAY(A304,1),FALSE)=0,"",INDIRECT("現場閉所取得計画表・実施状況報告書!R"&amp;B304+2&amp;"C"&amp;2+WEEKDAY(A304,1),FALSE)))</f>
        <v/>
      </c>
      <c r="E304" t="str">
        <f t="shared" si="50"/>
        <v/>
      </c>
      <c r="F304" t="str">
        <f t="shared" ca="1" si="45"/>
        <v/>
      </c>
      <c r="G304" t="str">
        <f t="shared" si="54"/>
        <v/>
      </c>
      <c r="H304" t="str">
        <f>IF(A304="","",IF(COUNTIF($G$2:G303,G304)&gt;0,"",MAX($H$2:H303)+1))</f>
        <v/>
      </c>
      <c r="I304" t="str">
        <f>IF(H304="","",IF(COUNTIF($P$1:P303,P304)&gt;0,B304+3,B304))</f>
        <v/>
      </c>
      <c r="J304" t="str">
        <f t="shared" si="55"/>
        <v/>
      </c>
      <c r="K304" t="str">
        <f t="shared" si="51"/>
        <v/>
      </c>
      <c r="L304" t="str">
        <f t="shared" si="46"/>
        <v/>
      </c>
      <c r="M304" t="str">
        <f t="shared" si="47"/>
        <v/>
      </c>
      <c r="N304" t="str">
        <f t="shared" si="52"/>
        <v/>
      </c>
      <c r="O304" t="str">
        <f t="shared" si="48"/>
        <v/>
      </c>
      <c r="P304" t="str">
        <f t="shared" si="53"/>
        <v/>
      </c>
    </row>
    <row r="305" spans="1:16">
      <c r="A305" s="28" t="str">
        <f>IF(A304="","",IF(A304+1&gt;現場閉所取得計画表・実施状況報告書!$J$7,"",A304+1))</f>
        <v/>
      </c>
      <c r="B305" t="str">
        <f t="shared" ca="1" si="49"/>
        <v/>
      </c>
      <c r="C305" t="str" cm="1">
        <f t="array" aca="1" ref="C305" ca="1">IF(A305="","",IF(INDIRECT("現場閉所取得計画表・実施状況報告書!R"&amp;B305+1&amp;"C"&amp;2+WEEKDAY(A305,1),FALSE)=0,"",INDIRECT("現場閉所取得計画表・実施状況報告書!R"&amp;B305+1&amp;"C"&amp;2+WEEKDAY(A305,1),FALSE)))</f>
        <v/>
      </c>
      <c r="D305" t="str" cm="1">
        <f t="array" aca="1" ref="D305" ca="1">IF(A305="","",IF(INDIRECT("現場閉所取得計画表・実施状況報告書!R"&amp;B305+2&amp;"C"&amp;2+WEEKDAY(A305,1),FALSE)=0,"",INDIRECT("現場閉所取得計画表・実施状況報告書!R"&amp;B305+2&amp;"C"&amp;2+WEEKDAY(A305,1),FALSE)))</f>
        <v/>
      </c>
      <c r="E305" t="str">
        <f t="shared" si="50"/>
        <v/>
      </c>
      <c r="F305" t="str">
        <f t="shared" ca="1" si="45"/>
        <v/>
      </c>
      <c r="G305" t="str">
        <f t="shared" si="54"/>
        <v/>
      </c>
      <c r="H305" t="str">
        <f>IF(A305="","",IF(COUNTIF($G$2:G304,G305)&gt;0,"",MAX($H$2:H304)+1))</f>
        <v/>
      </c>
      <c r="I305" t="str">
        <f>IF(H305="","",IF(COUNTIF($P$1:P304,P305)&gt;0,B305+3,B305))</f>
        <v/>
      </c>
      <c r="J305" t="str">
        <f t="shared" si="55"/>
        <v/>
      </c>
      <c r="K305" t="str">
        <f t="shared" si="51"/>
        <v/>
      </c>
      <c r="L305" t="str">
        <f t="shared" si="46"/>
        <v/>
      </c>
      <c r="M305" t="str">
        <f t="shared" si="47"/>
        <v/>
      </c>
      <c r="N305" t="str">
        <f t="shared" si="52"/>
        <v/>
      </c>
      <c r="O305" t="str">
        <f t="shared" si="48"/>
        <v/>
      </c>
      <c r="P305" t="str">
        <f t="shared" si="53"/>
        <v/>
      </c>
    </row>
    <row r="306" spans="1:16">
      <c r="A306" s="28" t="str">
        <f>IF(A305="","",IF(A305+1&gt;現場閉所取得計画表・実施状況報告書!$J$7,"",A305+1))</f>
        <v/>
      </c>
      <c r="B306" t="str">
        <f t="shared" ca="1" si="49"/>
        <v/>
      </c>
      <c r="C306" t="str" cm="1">
        <f t="array" aca="1" ref="C306" ca="1">IF(A306="","",IF(INDIRECT("現場閉所取得計画表・実施状況報告書!R"&amp;B306+1&amp;"C"&amp;2+WEEKDAY(A306,1),FALSE)=0,"",INDIRECT("現場閉所取得計画表・実施状況報告書!R"&amp;B306+1&amp;"C"&amp;2+WEEKDAY(A306,1),FALSE)))</f>
        <v/>
      </c>
      <c r="D306" t="str" cm="1">
        <f t="array" aca="1" ref="D306" ca="1">IF(A306="","",IF(INDIRECT("現場閉所取得計画表・実施状況報告書!R"&amp;B306+2&amp;"C"&amp;2+WEEKDAY(A306,1),FALSE)=0,"",INDIRECT("現場閉所取得計画表・実施状況報告書!R"&amp;B306+2&amp;"C"&amp;2+WEEKDAY(A306,1),FALSE)))</f>
        <v/>
      </c>
      <c r="E306" t="str">
        <f t="shared" si="50"/>
        <v/>
      </c>
      <c r="F306" t="str">
        <f t="shared" ca="1" si="45"/>
        <v/>
      </c>
      <c r="G306" t="str">
        <f t="shared" si="54"/>
        <v/>
      </c>
      <c r="H306" t="str">
        <f>IF(A306="","",IF(COUNTIF($G$2:G305,G306)&gt;0,"",MAX($H$2:H305)+1))</f>
        <v/>
      </c>
      <c r="I306" t="str">
        <f>IF(H306="","",IF(COUNTIF($P$1:P305,P306)&gt;0,B306+3,B306))</f>
        <v/>
      </c>
      <c r="J306" t="str">
        <f t="shared" si="55"/>
        <v/>
      </c>
      <c r="K306" t="str">
        <f t="shared" si="51"/>
        <v/>
      </c>
      <c r="L306" t="str">
        <f t="shared" si="46"/>
        <v/>
      </c>
      <c r="M306" t="str">
        <f t="shared" si="47"/>
        <v/>
      </c>
      <c r="N306" t="str">
        <f t="shared" si="52"/>
        <v/>
      </c>
      <c r="O306" t="str">
        <f t="shared" si="48"/>
        <v/>
      </c>
      <c r="P306" t="str">
        <f t="shared" si="53"/>
        <v/>
      </c>
    </row>
    <row r="307" spans="1:16">
      <c r="A307" s="28" t="str">
        <f>IF(A306="","",IF(A306+1&gt;現場閉所取得計画表・実施状況報告書!$J$7,"",A306+1))</f>
        <v/>
      </c>
      <c r="B307" t="str">
        <f t="shared" ca="1" si="49"/>
        <v/>
      </c>
      <c r="C307" t="str" cm="1">
        <f t="array" aca="1" ref="C307" ca="1">IF(A307="","",IF(INDIRECT("現場閉所取得計画表・実施状況報告書!R"&amp;B307+1&amp;"C"&amp;2+WEEKDAY(A307,1),FALSE)=0,"",INDIRECT("現場閉所取得計画表・実施状況報告書!R"&amp;B307+1&amp;"C"&amp;2+WEEKDAY(A307,1),FALSE)))</f>
        <v/>
      </c>
      <c r="D307" t="str" cm="1">
        <f t="array" aca="1" ref="D307" ca="1">IF(A307="","",IF(INDIRECT("現場閉所取得計画表・実施状況報告書!R"&amp;B307+2&amp;"C"&amp;2+WEEKDAY(A307,1),FALSE)=0,"",INDIRECT("現場閉所取得計画表・実施状況報告書!R"&amp;B307+2&amp;"C"&amp;2+WEEKDAY(A307,1),FALSE)))</f>
        <v/>
      </c>
      <c r="E307" t="str">
        <f t="shared" si="50"/>
        <v/>
      </c>
      <c r="F307" t="str">
        <f t="shared" ca="1" si="45"/>
        <v/>
      </c>
      <c r="G307" t="str">
        <f t="shared" si="54"/>
        <v/>
      </c>
      <c r="H307" t="str">
        <f>IF(A307="","",IF(COUNTIF($G$2:G306,G307)&gt;0,"",MAX($H$2:H306)+1))</f>
        <v/>
      </c>
      <c r="I307" t="str">
        <f>IF(H307="","",IF(COUNTIF($P$1:P306,P307)&gt;0,B307+3,B307))</f>
        <v/>
      </c>
      <c r="J307" t="str">
        <f t="shared" si="55"/>
        <v/>
      </c>
      <c r="K307" t="str">
        <f t="shared" si="51"/>
        <v/>
      </c>
      <c r="L307" t="str">
        <f t="shared" si="46"/>
        <v/>
      </c>
      <c r="M307" t="str">
        <f t="shared" si="47"/>
        <v/>
      </c>
      <c r="N307" t="str">
        <f t="shared" si="52"/>
        <v/>
      </c>
      <c r="O307" t="str">
        <f t="shared" si="48"/>
        <v/>
      </c>
      <c r="P307" t="str">
        <f t="shared" si="53"/>
        <v/>
      </c>
    </row>
    <row r="308" spans="1:16">
      <c r="A308" s="28" t="str">
        <f>IF(A307="","",IF(A307+1&gt;現場閉所取得計画表・実施状況報告書!$J$7,"",A307+1))</f>
        <v/>
      </c>
      <c r="B308" t="str">
        <f t="shared" ca="1" si="49"/>
        <v/>
      </c>
      <c r="C308" t="str" cm="1">
        <f t="array" aca="1" ref="C308" ca="1">IF(A308="","",IF(INDIRECT("現場閉所取得計画表・実施状況報告書!R"&amp;B308+1&amp;"C"&amp;2+WEEKDAY(A308,1),FALSE)=0,"",INDIRECT("現場閉所取得計画表・実施状況報告書!R"&amp;B308+1&amp;"C"&amp;2+WEEKDAY(A308,1),FALSE)))</f>
        <v/>
      </c>
      <c r="D308" t="str" cm="1">
        <f t="array" aca="1" ref="D308" ca="1">IF(A308="","",IF(INDIRECT("現場閉所取得計画表・実施状況報告書!R"&amp;B308+2&amp;"C"&amp;2+WEEKDAY(A308,1),FALSE)=0,"",INDIRECT("現場閉所取得計画表・実施状況報告書!R"&amp;B308+2&amp;"C"&amp;2+WEEKDAY(A308,1),FALSE)))</f>
        <v/>
      </c>
      <c r="E308" t="str">
        <f t="shared" si="50"/>
        <v/>
      </c>
      <c r="F308" t="str">
        <f t="shared" ca="1" si="45"/>
        <v/>
      </c>
      <c r="G308" t="str">
        <f t="shared" si="54"/>
        <v/>
      </c>
      <c r="H308" t="str">
        <f>IF(A308="","",IF(COUNTIF($G$2:G307,G308)&gt;0,"",MAX($H$2:H307)+1))</f>
        <v/>
      </c>
      <c r="I308" t="str">
        <f>IF(H308="","",IF(COUNTIF($P$1:P307,P308)&gt;0,B308+3,B308))</f>
        <v/>
      </c>
      <c r="J308" t="str">
        <f t="shared" si="55"/>
        <v/>
      </c>
      <c r="K308" t="str">
        <f t="shared" si="51"/>
        <v/>
      </c>
      <c r="L308" t="str">
        <f t="shared" si="46"/>
        <v/>
      </c>
      <c r="M308" t="str">
        <f t="shared" si="47"/>
        <v/>
      </c>
      <c r="N308" t="str">
        <f t="shared" si="52"/>
        <v/>
      </c>
      <c r="O308" t="str">
        <f t="shared" si="48"/>
        <v/>
      </c>
      <c r="P308" t="str">
        <f t="shared" si="53"/>
        <v/>
      </c>
    </row>
    <row r="309" spans="1:16">
      <c r="A309" s="28" t="str">
        <f>IF(A308="","",IF(A308+1&gt;現場閉所取得計画表・実施状況報告書!$J$7,"",A308+1))</f>
        <v/>
      </c>
      <c r="B309" t="str">
        <f t="shared" ca="1" si="49"/>
        <v/>
      </c>
      <c r="C309" t="str" cm="1">
        <f t="array" aca="1" ref="C309" ca="1">IF(A309="","",IF(INDIRECT("現場閉所取得計画表・実施状況報告書!R"&amp;B309+1&amp;"C"&amp;2+WEEKDAY(A309,1),FALSE)=0,"",INDIRECT("現場閉所取得計画表・実施状況報告書!R"&amp;B309+1&amp;"C"&amp;2+WEEKDAY(A309,1),FALSE)))</f>
        <v/>
      </c>
      <c r="D309" t="str" cm="1">
        <f t="array" aca="1" ref="D309" ca="1">IF(A309="","",IF(INDIRECT("現場閉所取得計画表・実施状況報告書!R"&amp;B309+2&amp;"C"&amp;2+WEEKDAY(A309,1),FALSE)=0,"",INDIRECT("現場閉所取得計画表・実施状況報告書!R"&amp;B309+2&amp;"C"&amp;2+WEEKDAY(A309,1),FALSE)))</f>
        <v/>
      </c>
      <c r="E309" t="str">
        <f t="shared" si="50"/>
        <v/>
      </c>
      <c r="F309" t="str">
        <f t="shared" ca="1" si="45"/>
        <v/>
      </c>
      <c r="G309" t="str">
        <f t="shared" si="54"/>
        <v/>
      </c>
      <c r="H309" t="str">
        <f>IF(A309="","",IF(COUNTIF($G$2:G308,G309)&gt;0,"",MAX($H$2:H308)+1))</f>
        <v/>
      </c>
      <c r="I309" t="str">
        <f>IF(H309="","",IF(COUNTIF($P$1:P308,P309)&gt;0,B309+3,B309))</f>
        <v/>
      </c>
      <c r="J309" t="str">
        <f t="shared" si="55"/>
        <v/>
      </c>
      <c r="K309" t="str">
        <f t="shared" si="51"/>
        <v/>
      </c>
      <c r="L309" t="str">
        <f t="shared" si="46"/>
        <v/>
      </c>
      <c r="M309" t="str">
        <f t="shared" si="47"/>
        <v/>
      </c>
      <c r="N309" t="str">
        <f t="shared" si="52"/>
        <v/>
      </c>
      <c r="O309" t="str">
        <f t="shared" si="48"/>
        <v/>
      </c>
      <c r="P309" t="str">
        <f t="shared" si="53"/>
        <v/>
      </c>
    </row>
    <row r="310" spans="1:16">
      <c r="A310" s="28" t="str">
        <f>IF(A309="","",IF(A309+1&gt;現場閉所取得計画表・実施状況報告書!$J$7,"",A309+1))</f>
        <v/>
      </c>
      <c r="B310" t="str">
        <f t="shared" ca="1" si="49"/>
        <v/>
      </c>
      <c r="C310" t="str" cm="1">
        <f t="array" aca="1" ref="C310" ca="1">IF(A310="","",IF(INDIRECT("現場閉所取得計画表・実施状況報告書!R"&amp;B310+1&amp;"C"&amp;2+WEEKDAY(A310,1),FALSE)=0,"",INDIRECT("現場閉所取得計画表・実施状況報告書!R"&amp;B310+1&amp;"C"&amp;2+WEEKDAY(A310,1),FALSE)))</f>
        <v/>
      </c>
      <c r="D310" t="str" cm="1">
        <f t="array" aca="1" ref="D310" ca="1">IF(A310="","",IF(INDIRECT("現場閉所取得計画表・実施状況報告書!R"&amp;B310+2&amp;"C"&amp;2+WEEKDAY(A310,1),FALSE)=0,"",INDIRECT("現場閉所取得計画表・実施状況報告書!R"&amp;B310+2&amp;"C"&amp;2+WEEKDAY(A310,1),FALSE)))</f>
        <v/>
      </c>
      <c r="E310" t="str">
        <f t="shared" si="50"/>
        <v/>
      </c>
      <c r="F310" t="str">
        <f t="shared" ca="1" si="45"/>
        <v/>
      </c>
      <c r="G310" t="str">
        <f t="shared" si="54"/>
        <v/>
      </c>
      <c r="H310" t="str">
        <f>IF(A310="","",IF(COUNTIF($G$2:G309,G310)&gt;0,"",MAX($H$2:H309)+1))</f>
        <v/>
      </c>
      <c r="I310" t="str">
        <f>IF(H310="","",IF(COUNTIF($P$1:P309,P310)&gt;0,B310+3,B310))</f>
        <v/>
      </c>
      <c r="J310" t="str">
        <f t="shared" si="55"/>
        <v/>
      </c>
      <c r="K310" t="str">
        <f t="shared" si="51"/>
        <v/>
      </c>
      <c r="L310" t="str">
        <f t="shared" si="46"/>
        <v/>
      </c>
      <c r="M310" t="str">
        <f t="shared" si="47"/>
        <v/>
      </c>
      <c r="N310" t="str">
        <f t="shared" si="52"/>
        <v/>
      </c>
      <c r="O310" t="str">
        <f t="shared" si="48"/>
        <v/>
      </c>
      <c r="P310" t="str">
        <f t="shared" si="53"/>
        <v/>
      </c>
    </row>
    <row r="311" spans="1:16">
      <c r="A311" s="28" t="str">
        <f>IF(A310="","",IF(A310+1&gt;現場閉所取得計画表・実施状況報告書!$J$7,"",A310+1))</f>
        <v/>
      </c>
      <c r="B311" t="str">
        <f t="shared" ca="1" si="49"/>
        <v/>
      </c>
      <c r="C311" t="str" cm="1">
        <f t="array" aca="1" ref="C311" ca="1">IF(A311="","",IF(INDIRECT("現場閉所取得計画表・実施状況報告書!R"&amp;B311+1&amp;"C"&amp;2+WEEKDAY(A311,1),FALSE)=0,"",INDIRECT("現場閉所取得計画表・実施状況報告書!R"&amp;B311+1&amp;"C"&amp;2+WEEKDAY(A311,1),FALSE)))</f>
        <v/>
      </c>
      <c r="D311" t="str" cm="1">
        <f t="array" aca="1" ref="D311" ca="1">IF(A311="","",IF(INDIRECT("現場閉所取得計画表・実施状況報告書!R"&amp;B311+2&amp;"C"&amp;2+WEEKDAY(A311,1),FALSE)=0,"",INDIRECT("現場閉所取得計画表・実施状況報告書!R"&amp;B311+2&amp;"C"&amp;2+WEEKDAY(A311,1),FALSE)))</f>
        <v/>
      </c>
      <c r="E311" t="str">
        <f t="shared" si="50"/>
        <v/>
      </c>
      <c r="F311" t="str">
        <f t="shared" ca="1" si="45"/>
        <v/>
      </c>
      <c r="G311" t="str">
        <f t="shared" si="54"/>
        <v/>
      </c>
      <c r="H311" t="str">
        <f>IF(A311="","",IF(COUNTIF($G$2:G310,G311)&gt;0,"",MAX($H$2:H310)+1))</f>
        <v/>
      </c>
      <c r="I311" t="str">
        <f>IF(H311="","",IF(COUNTIF($P$1:P310,P311)&gt;0,B311+3,B311))</f>
        <v/>
      </c>
      <c r="J311" t="str">
        <f t="shared" si="55"/>
        <v/>
      </c>
      <c r="K311" t="str">
        <f t="shared" si="51"/>
        <v/>
      </c>
      <c r="L311" t="str">
        <f t="shared" si="46"/>
        <v/>
      </c>
      <c r="M311" t="str">
        <f t="shared" si="47"/>
        <v/>
      </c>
      <c r="N311" t="str">
        <f t="shared" si="52"/>
        <v/>
      </c>
      <c r="O311" t="str">
        <f t="shared" si="48"/>
        <v/>
      </c>
      <c r="P311" t="str">
        <f t="shared" si="53"/>
        <v/>
      </c>
    </row>
    <row r="312" spans="1:16">
      <c r="A312" s="28" t="str">
        <f>IF(A311="","",IF(A311+1&gt;現場閉所取得計画表・実施状況報告書!$J$7,"",A311+1))</f>
        <v/>
      </c>
      <c r="B312" t="str">
        <f t="shared" ca="1" si="49"/>
        <v/>
      </c>
      <c r="C312" t="str" cm="1">
        <f t="array" aca="1" ref="C312" ca="1">IF(A312="","",IF(INDIRECT("現場閉所取得計画表・実施状況報告書!R"&amp;B312+1&amp;"C"&amp;2+WEEKDAY(A312,1),FALSE)=0,"",INDIRECT("現場閉所取得計画表・実施状況報告書!R"&amp;B312+1&amp;"C"&amp;2+WEEKDAY(A312,1),FALSE)))</f>
        <v/>
      </c>
      <c r="D312" t="str" cm="1">
        <f t="array" aca="1" ref="D312" ca="1">IF(A312="","",IF(INDIRECT("現場閉所取得計画表・実施状況報告書!R"&amp;B312+2&amp;"C"&amp;2+WEEKDAY(A312,1),FALSE)=0,"",INDIRECT("現場閉所取得計画表・実施状況報告書!R"&amp;B312+2&amp;"C"&amp;2+WEEKDAY(A312,1),FALSE)))</f>
        <v/>
      </c>
      <c r="E312" t="str">
        <f t="shared" si="50"/>
        <v/>
      </c>
      <c r="F312" t="str">
        <f t="shared" ca="1" si="45"/>
        <v/>
      </c>
      <c r="G312" t="str">
        <f t="shared" si="54"/>
        <v/>
      </c>
      <c r="H312" t="str">
        <f>IF(A312="","",IF(COUNTIF($G$2:G311,G312)&gt;0,"",MAX($H$2:H311)+1))</f>
        <v/>
      </c>
      <c r="I312" t="str">
        <f>IF(H312="","",IF(COUNTIF($P$1:P311,P312)&gt;0,B312+3,B312))</f>
        <v/>
      </c>
      <c r="J312" t="str">
        <f t="shared" si="55"/>
        <v/>
      </c>
      <c r="K312" t="str">
        <f t="shared" si="51"/>
        <v/>
      </c>
      <c r="L312" t="str">
        <f t="shared" si="46"/>
        <v/>
      </c>
      <c r="M312" t="str">
        <f t="shared" si="47"/>
        <v/>
      </c>
      <c r="N312" t="str">
        <f t="shared" si="52"/>
        <v/>
      </c>
      <c r="O312" t="str">
        <f t="shared" si="48"/>
        <v/>
      </c>
      <c r="P312" t="str">
        <f t="shared" si="53"/>
        <v/>
      </c>
    </row>
    <row r="313" spans="1:16">
      <c r="A313" s="28" t="str">
        <f>IF(A312="","",IF(A312+1&gt;現場閉所取得計画表・実施状況報告書!$J$7,"",A312+1))</f>
        <v/>
      </c>
      <c r="B313" t="str">
        <f t="shared" ca="1" si="49"/>
        <v/>
      </c>
      <c r="C313" t="str" cm="1">
        <f t="array" aca="1" ref="C313" ca="1">IF(A313="","",IF(INDIRECT("現場閉所取得計画表・実施状況報告書!R"&amp;B313+1&amp;"C"&amp;2+WEEKDAY(A313,1),FALSE)=0,"",INDIRECT("現場閉所取得計画表・実施状況報告書!R"&amp;B313+1&amp;"C"&amp;2+WEEKDAY(A313,1),FALSE)))</f>
        <v/>
      </c>
      <c r="D313" t="str" cm="1">
        <f t="array" aca="1" ref="D313" ca="1">IF(A313="","",IF(INDIRECT("現場閉所取得計画表・実施状況報告書!R"&amp;B313+2&amp;"C"&amp;2+WEEKDAY(A313,1),FALSE)=0,"",INDIRECT("現場閉所取得計画表・実施状況報告書!R"&amp;B313+2&amp;"C"&amp;2+WEEKDAY(A313,1),FALSE)))</f>
        <v/>
      </c>
      <c r="E313" t="str">
        <f t="shared" si="50"/>
        <v/>
      </c>
      <c r="F313" t="str">
        <f t="shared" ca="1" si="45"/>
        <v/>
      </c>
      <c r="G313" t="str">
        <f t="shared" si="54"/>
        <v/>
      </c>
      <c r="H313" t="str">
        <f>IF(A313="","",IF(COUNTIF($G$2:G312,G313)&gt;0,"",MAX($H$2:H312)+1))</f>
        <v/>
      </c>
      <c r="I313" t="str">
        <f>IF(H313="","",IF(COUNTIF($P$1:P312,P313)&gt;0,B313+3,B313))</f>
        <v/>
      </c>
      <c r="J313" t="str">
        <f t="shared" si="55"/>
        <v/>
      </c>
      <c r="K313" t="str">
        <f t="shared" si="51"/>
        <v/>
      </c>
      <c r="L313" t="str">
        <f t="shared" si="46"/>
        <v/>
      </c>
      <c r="M313" t="str">
        <f t="shared" si="47"/>
        <v/>
      </c>
      <c r="N313" t="str">
        <f t="shared" si="52"/>
        <v/>
      </c>
      <c r="O313" t="str">
        <f t="shared" si="48"/>
        <v/>
      </c>
      <c r="P313" t="str">
        <f t="shared" si="53"/>
        <v/>
      </c>
    </row>
    <row r="314" spans="1:16">
      <c r="A314" s="28" t="str">
        <f>IF(A313="","",IF(A313+1&gt;現場閉所取得計画表・実施状況報告書!$J$7,"",A313+1))</f>
        <v/>
      </c>
      <c r="B314" t="str">
        <f t="shared" ca="1" si="49"/>
        <v/>
      </c>
      <c r="C314" t="str" cm="1">
        <f t="array" aca="1" ref="C314" ca="1">IF(A314="","",IF(INDIRECT("現場閉所取得計画表・実施状況報告書!R"&amp;B314+1&amp;"C"&amp;2+WEEKDAY(A314,1),FALSE)=0,"",INDIRECT("現場閉所取得計画表・実施状況報告書!R"&amp;B314+1&amp;"C"&amp;2+WEEKDAY(A314,1),FALSE)))</f>
        <v/>
      </c>
      <c r="D314" t="str" cm="1">
        <f t="array" aca="1" ref="D314" ca="1">IF(A314="","",IF(INDIRECT("現場閉所取得計画表・実施状況報告書!R"&amp;B314+2&amp;"C"&amp;2+WEEKDAY(A314,1),FALSE)=0,"",INDIRECT("現場閉所取得計画表・実施状況報告書!R"&amp;B314+2&amp;"C"&amp;2+WEEKDAY(A314,1),FALSE)))</f>
        <v/>
      </c>
      <c r="E314" t="str">
        <f t="shared" si="50"/>
        <v/>
      </c>
      <c r="F314" t="str">
        <f t="shared" ca="1" si="45"/>
        <v/>
      </c>
      <c r="G314" t="str">
        <f t="shared" si="54"/>
        <v/>
      </c>
      <c r="H314" t="str">
        <f>IF(A314="","",IF(COUNTIF($G$2:G313,G314)&gt;0,"",MAX($H$2:H313)+1))</f>
        <v/>
      </c>
      <c r="I314" t="str">
        <f>IF(H314="","",IF(COUNTIF($P$1:P313,P314)&gt;0,B314+3,B314))</f>
        <v/>
      </c>
      <c r="J314" t="str">
        <f t="shared" si="55"/>
        <v/>
      </c>
      <c r="K314" t="str">
        <f t="shared" si="51"/>
        <v/>
      </c>
      <c r="L314" t="str">
        <f t="shared" si="46"/>
        <v/>
      </c>
      <c r="M314" t="str">
        <f t="shared" si="47"/>
        <v/>
      </c>
      <c r="N314" t="str">
        <f t="shared" si="52"/>
        <v/>
      </c>
      <c r="O314" t="str">
        <f t="shared" si="48"/>
        <v/>
      </c>
      <c r="P314" t="str">
        <f t="shared" si="53"/>
        <v/>
      </c>
    </row>
    <row r="315" spans="1:16">
      <c r="A315" s="28" t="str">
        <f>IF(A314="","",IF(A314+1&gt;現場閉所取得計画表・実施状況報告書!$J$7,"",A314+1))</f>
        <v/>
      </c>
      <c r="B315" t="str">
        <f t="shared" ca="1" si="49"/>
        <v/>
      </c>
      <c r="C315" t="str" cm="1">
        <f t="array" aca="1" ref="C315" ca="1">IF(A315="","",IF(INDIRECT("現場閉所取得計画表・実施状況報告書!R"&amp;B315+1&amp;"C"&amp;2+WEEKDAY(A315,1),FALSE)=0,"",INDIRECT("現場閉所取得計画表・実施状況報告書!R"&amp;B315+1&amp;"C"&amp;2+WEEKDAY(A315,1),FALSE)))</f>
        <v/>
      </c>
      <c r="D315" t="str" cm="1">
        <f t="array" aca="1" ref="D315" ca="1">IF(A315="","",IF(INDIRECT("現場閉所取得計画表・実施状況報告書!R"&amp;B315+2&amp;"C"&amp;2+WEEKDAY(A315,1),FALSE)=0,"",INDIRECT("現場閉所取得計画表・実施状況報告書!R"&amp;B315+2&amp;"C"&amp;2+WEEKDAY(A315,1),FALSE)))</f>
        <v/>
      </c>
      <c r="E315" t="str">
        <f t="shared" si="50"/>
        <v/>
      </c>
      <c r="F315" t="str">
        <f t="shared" ca="1" si="45"/>
        <v/>
      </c>
      <c r="G315" t="str">
        <f t="shared" si="54"/>
        <v/>
      </c>
      <c r="H315" t="str">
        <f>IF(A315="","",IF(COUNTIF($G$2:G314,G315)&gt;0,"",MAX($H$2:H314)+1))</f>
        <v/>
      </c>
      <c r="I315" t="str">
        <f>IF(H315="","",IF(COUNTIF($P$1:P314,P315)&gt;0,B315+3,B315))</f>
        <v/>
      </c>
      <c r="J315" t="str">
        <f t="shared" si="55"/>
        <v/>
      </c>
      <c r="K315" t="str">
        <f t="shared" si="51"/>
        <v/>
      </c>
      <c r="L315" t="str">
        <f t="shared" si="46"/>
        <v/>
      </c>
      <c r="M315" t="str">
        <f t="shared" si="47"/>
        <v/>
      </c>
      <c r="N315" t="str">
        <f t="shared" si="52"/>
        <v/>
      </c>
      <c r="O315" t="str">
        <f t="shared" si="48"/>
        <v/>
      </c>
      <c r="P315" t="str">
        <f t="shared" si="53"/>
        <v/>
      </c>
    </row>
    <row r="316" spans="1:16">
      <c r="A316" s="28" t="str">
        <f>IF(A315="","",IF(A315+1&gt;現場閉所取得計画表・実施状況報告書!$J$7,"",A315+1))</f>
        <v/>
      </c>
      <c r="B316" t="str">
        <f t="shared" ca="1" si="49"/>
        <v/>
      </c>
      <c r="C316" t="str" cm="1">
        <f t="array" aca="1" ref="C316" ca="1">IF(A316="","",IF(INDIRECT("現場閉所取得計画表・実施状況報告書!R"&amp;B316+1&amp;"C"&amp;2+WEEKDAY(A316,1),FALSE)=0,"",INDIRECT("現場閉所取得計画表・実施状況報告書!R"&amp;B316+1&amp;"C"&amp;2+WEEKDAY(A316,1),FALSE)))</f>
        <v/>
      </c>
      <c r="D316" t="str" cm="1">
        <f t="array" aca="1" ref="D316" ca="1">IF(A316="","",IF(INDIRECT("現場閉所取得計画表・実施状況報告書!R"&amp;B316+2&amp;"C"&amp;2+WEEKDAY(A316,1),FALSE)=0,"",INDIRECT("現場閉所取得計画表・実施状況報告書!R"&amp;B316+2&amp;"C"&amp;2+WEEKDAY(A316,1),FALSE)))</f>
        <v/>
      </c>
      <c r="E316" t="str">
        <f t="shared" si="50"/>
        <v/>
      </c>
      <c r="F316" t="str">
        <f t="shared" ca="1" si="45"/>
        <v/>
      </c>
      <c r="G316" t="str">
        <f t="shared" si="54"/>
        <v/>
      </c>
      <c r="H316" t="str">
        <f>IF(A316="","",IF(COUNTIF($G$2:G315,G316)&gt;0,"",MAX($H$2:H315)+1))</f>
        <v/>
      </c>
      <c r="I316" t="str">
        <f>IF(H316="","",IF(COUNTIF($P$1:P315,P316)&gt;0,B316+3,B316))</f>
        <v/>
      </c>
      <c r="J316" t="str">
        <f t="shared" si="55"/>
        <v/>
      </c>
      <c r="K316" t="str">
        <f t="shared" si="51"/>
        <v/>
      </c>
      <c r="L316" t="str">
        <f t="shared" si="46"/>
        <v/>
      </c>
      <c r="M316" t="str">
        <f t="shared" si="47"/>
        <v/>
      </c>
      <c r="N316" t="str">
        <f t="shared" si="52"/>
        <v/>
      </c>
      <c r="O316" t="str">
        <f t="shared" si="48"/>
        <v/>
      </c>
      <c r="P316" t="str">
        <f t="shared" si="53"/>
        <v/>
      </c>
    </row>
    <row r="317" spans="1:16">
      <c r="A317" s="28" t="str">
        <f>IF(A316="","",IF(A316+1&gt;現場閉所取得計画表・実施状況報告書!$J$7,"",A316+1))</f>
        <v/>
      </c>
      <c r="B317" t="str">
        <f t="shared" ca="1" si="49"/>
        <v/>
      </c>
      <c r="C317" t="str" cm="1">
        <f t="array" aca="1" ref="C317" ca="1">IF(A317="","",IF(INDIRECT("現場閉所取得計画表・実施状況報告書!R"&amp;B317+1&amp;"C"&amp;2+WEEKDAY(A317,1),FALSE)=0,"",INDIRECT("現場閉所取得計画表・実施状況報告書!R"&amp;B317+1&amp;"C"&amp;2+WEEKDAY(A317,1),FALSE)))</f>
        <v/>
      </c>
      <c r="D317" t="str" cm="1">
        <f t="array" aca="1" ref="D317" ca="1">IF(A317="","",IF(INDIRECT("現場閉所取得計画表・実施状況報告書!R"&amp;B317+2&amp;"C"&amp;2+WEEKDAY(A317,1),FALSE)=0,"",INDIRECT("現場閉所取得計画表・実施状況報告書!R"&amp;B317+2&amp;"C"&amp;2+WEEKDAY(A317,1),FALSE)))</f>
        <v/>
      </c>
      <c r="E317" t="str">
        <f t="shared" si="50"/>
        <v/>
      </c>
      <c r="F317" t="str">
        <f t="shared" ca="1" si="45"/>
        <v/>
      </c>
      <c r="G317" t="str">
        <f t="shared" si="54"/>
        <v/>
      </c>
      <c r="H317" t="str">
        <f>IF(A317="","",IF(COUNTIF($G$2:G316,G317)&gt;0,"",MAX($H$2:H316)+1))</f>
        <v/>
      </c>
      <c r="I317" t="str">
        <f>IF(H317="","",IF(COUNTIF($P$1:P316,P317)&gt;0,B317+3,B317))</f>
        <v/>
      </c>
      <c r="J317" t="str">
        <f t="shared" si="55"/>
        <v/>
      </c>
      <c r="K317" t="str">
        <f t="shared" si="51"/>
        <v/>
      </c>
      <c r="L317" t="str">
        <f t="shared" si="46"/>
        <v/>
      </c>
      <c r="M317" t="str">
        <f t="shared" si="47"/>
        <v/>
      </c>
      <c r="N317" t="str">
        <f t="shared" si="52"/>
        <v/>
      </c>
      <c r="O317" t="str">
        <f t="shared" si="48"/>
        <v/>
      </c>
      <c r="P317" t="str">
        <f t="shared" si="53"/>
        <v/>
      </c>
    </row>
    <row r="318" spans="1:16">
      <c r="A318" s="28" t="str">
        <f>IF(A317="","",IF(A317+1&gt;現場閉所取得計画表・実施状況報告書!$J$7,"",A317+1))</f>
        <v/>
      </c>
      <c r="B318" t="str">
        <f t="shared" ca="1" si="49"/>
        <v/>
      </c>
      <c r="C318" t="str" cm="1">
        <f t="array" aca="1" ref="C318" ca="1">IF(A318="","",IF(INDIRECT("現場閉所取得計画表・実施状況報告書!R"&amp;B318+1&amp;"C"&amp;2+WEEKDAY(A318,1),FALSE)=0,"",INDIRECT("現場閉所取得計画表・実施状況報告書!R"&amp;B318+1&amp;"C"&amp;2+WEEKDAY(A318,1),FALSE)))</f>
        <v/>
      </c>
      <c r="D318" t="str" cm="1">
        <f t="array" aca="1" ref="D318" ca="1">IF(A318="","",IF(INDIRECT("現場閉所取得計画表・実施状況報告書!R"&amp;B318+2&amp;"C"&amp;2+WEEKDAY(A318,1),FALSE)=0,"",INDIRECT("現場閉所取得計画表・実施状況報告書!R"&amp;B318+2&amp;"C"&amp;2+WEEKDAY(A318,1),FALSE)))</f>
        <v/>
      </c>
      <c r="E318" t="str">
        <f t="shared" si="50"/>
        <v/>
      </c>
      <c r="F318" t="str">
        <f t="shared" ca="1" si="45"/>
        <v/>
      </c>
      <c r="G318" t="str">
        <f t="shared" si="54"/>
        <v/>
      </c>
      <c r="H318" t="str">
        <f>IF(A318="","",IF(COUNTIF($G$2:G317,G318)&gt;0,"",MAX($H$2:H317)+1))</f>
        <v/>
      </c>
      <c r="I318" t="str">
        <f>IF(H318="","",IF(COUNTIF($P$1:P317,P318)&gt;0,B318+3,B318))</f>
        <v/>
      </c>
      <c r="J318" t="str">
        <f t="shared" si="55"/>
        <v/>
      </c>
      <c r="K318" t="str">
        <f t="shared" si="51"/>
        <v/>
      </c>
      <c r="L318" t="str">
        <f t="shared" si="46"/>
        <v/>
      </c>
      <c r="M318" t="str">
        <f t="shared" si="47"/>
        <v/>
      </c>
      <c r="N318" t="str">
        <f t="shared" si="52"/>
        <v/>
      </c>
      <c r="O318" t="str">
        <f t="shared" si="48"/>
        <v/>
      </c>
      <c r="P318" t="str">
        <f t="shared" si="53"/>
        <v/>
      </c>
    </row>
    <row r="319" spans="1:16">
      <c r="A319" s="28" t="str">
        <f>IF(A318="","",IF(A318+1&gt;現場閉所取得計画表・実施状況報告書!$J$7,"",A318+1))</f>
        <v/>
      </c>
      <c r="B319" t="str">
        <f t="shared" ca="1" si="49"/>
        <v/>
      </c>
      <c r="C319" t="str" cm="1">
        <f t="array" aca="1" ref="C319" ca="1">IF(A319="","",IF(INDIRECT("現場閉所取得計画表・実施状況報告書!R"&amp;B319+1&amp;"C"&amp;2+WEEKDAY(A319,1),FALSE)=0,"",INDIRECT("現場閉所取得計画表・実施状況報告書!R"&amp;B319+1&amp;"C"&amp;2+WEEKDAY(A319,1),FALSE)))</f>
        <v/>
      </c>
      <c r="D319" t="str" cm="1">
        <f t="array" aca="1" ref="D319" ca="1">IF(A319="","",IF(INDIRECT("現場閉所取得計画表・実施状況報告書!R"&amp;B319+2&amp;"C"&amp;2+WEEKDAY(A319,1),FALSE)=0,"",INDIRECT("現場閉所取得計画表・実施状況報告書!R"&amp;B319+2&amp;"C"&amp;2+WEEKDAY(A319,1),FALSE)))</f>
        <v/>
      </c>
      <c r="E319" t="str">
        <f t="shared" si="50"/>
        <v/>
      </c>
      <c r="F319" t="str">
        <f t="shared" ca="1" si="45"/>
        <v/>
      </c>
      <c r="G319" t="str">
        <f t="shared" si="54"/>
        <v/>
      </c>
      <c r="H319" t="str">
        <f>IF(A319="","",IF(COUNTIF($G$2:G318,G319)&gt;0,"",MAX($H$2:H318)+1))</f>
        <v/>
      </c>
      <c r="I319" t="str">
        <f>IF(H319="","",IF(COUNTIF($P$1:P318,P319)&gt;0,B319+3,B319))</f>
        <v/>
      </c>
      <c r="J319" t="str">
        <f t="shared" si="55"/>
        <v/>
      </c>
      <c r="K319" t="str">
        <f t="shared" si="51"/>
        <v/>
      </c>
      <c r="L319" t="str">
        <f t="shared" si="46"/>
        <v/>
      </c>
      <c r="M319" t="str">
        <f t="shared" si="47"/>
        <v/>
      </c>
      <c r="N319" t="str">
        <f t="shared" si="52"/>
        <v/>
      </c>
      <c r="O319" t="str">
        <f t="shared" si="48"/>
        <v/>
      </c>
      <c r="P319" t="str">
        <f t="shared" si="53"/>
        <v/>
      </c>
    </row>
    <row r="320" spans="1:16">
      <c r="A320" s="28" t="str">
        <f>IF(A319="","",IF(A319+1&gt;現場閉所取得計画表・実施状況報告書!$J$7,"",A319+1))</f>
        <v/>
      </c>
      <c r="B320" t="str">
        <f t="shared" ca="1" si="49"/>
        <v/>
      </c>
      <c r="C320" t="str" cm="1">
        <f t="array" aca="1" ref="C320" ca="1">IF(A320="","",IF(INDIRECT("現場閉所取得計画表・実施状況報告書!R"&amp;B320+1&amp;"C"&amp;2+WEEKDAY(A320,1),FALSE)=0,"",INDIRECT("現場閉所取得計画表・実施状況報告書!R"&amp;B320+1&amp;"C"&amp;2+WEEKDAY(A320,1),FALSE)))</f>
        <v/>
      </c>
      <c r="D320" t="str" cm="1">
        <f t="array" aca="1" ref="D320" ca="1">IF(A320="","",IF(INDIRECT("現場閉所取得計画表・実施状況報告書!R"&amp;B320+2&amp;"C"&amp;2+WEEKDAY(A320,1),FALSE)=0,"",INDIRECT("現場閉所取得計画表・実施状況報告書!R"&amp;B320+2&amp;"C"&amp;2+WEEKDAY(A320,1),FALSE)))</f>
        <v/>
      </c>
      <c r="E320" t="str">
        <f t="shared" si="50"/>
        <v/>
      </c>
      <c r="F320" t="str">
        <f t="shared" ca="1" si="45"/>
        <v/>
      </c>
      <c r="G320" t="str">
        <f t="shared" si="54"/>
        <v/>
      </c>
      <c r="H320" t="str">
        <f>IF(A320="","",IF(COUNTIF($G$2:G319,G320)&gt;0,"",MAX($H$2:H319)+1))</f>
        <v/>
      </c>
      <c r="I320" t="str">
        <f>IF(H320="","",IF(COUNTIF($P$1:P319,P320)&gt;0,B320+3,B320))</f>
        <v/>
      </c>
      <c r="J320" t="str">
        <f t="shared" si="55"/>
        <v/>
      </c>
      <c r="K320" t="str">
        <f t="shared" si="51"/>
        <v/>
      </c>
      <c r="L320" t="str">
        <f t="shared" si="46"/>
        <v/>
      </c>
      <c r="M320" t="str">
        <f t="shared" si="47"/>
        <v/>
      </c>
      <c r="N320" t="str">
        <f t="shared" si="52"/>
        <v/>
      </c>
      <c r="O320" t="str">
        <f t="shared" si="48"/>
        <v/>
      </c>
      <c r="P320" t="str">
        <f t="shared" si="53"/>
        <v/>
      </c>
    </row>
    <row r="321" spans="1:16">
      <c r="A321" s="28" t="str">
        <f>IF(A320="","",IF(A320+1&gt;現場閉所取得計画表・実施状況報告書!$J$7,"",A320+1))</f>
        <v/>
      </c>
      <c r="B321" t="str">
        <f t="shared" ca="1" si="49"/>
        <v/>
      </c>
      <c r="C321" t="str" cm="1">
        <f t="array" aca="1" ref="C321" ca="1">IF(A321="","",IF(INDIRECT("現場閉所取得計画表・実施状況報告書!R"&amp;B321+1&amp;"C"&amp;2+WEEKDAY(A321,1),FALSE)=0,"",INDIRECT("現場閉所取得計画表・実施状況報告書!R"&amp;B321+1&amp;"C"&amp;2+WEEKDAY(A321,1),FALSE)))</f>
        <v/>
      </c>
      <c r="D321" t="str" cm="1">
        <f t="array" aca="1" ref="D321" ca="1">IF(A321="","",IF(INDIRECT("現場閉所取得計画表・実施状況報告書!R"&amp;B321+2&amp;"C"&amp;2+WEEKDAY(A321,1),FALSE)=0,"",INDIRECT("現場閉所取得計画表・実施状況報告書!R"&amp;B321+2&amp;"C"&amp;2+WEEKDAY(A321,1),FALSE)))</f>
        <v/>
      </c>
      <c r="E321" t="str">
        <f t="shared" si="50"/>
        <v/>
      </c>
      <c r="F321" t="str">
        <f t="shared" ca="1" si="45"/>
        <v/>
      </c>
      <c r="G321" t="str">
        <f t="shared" si="54"/>
        <v/>
      </c>
      <c r="H321" t="str">
        <f>IF(A321="","",IF(COUNTIF($G$2:G320,G321)&gt;0,"",MAX($H$2:H320)+1))</f>
        <v/>
      </c>
      <c r="I321" t="str">
        <f>IF(H321="","",IF(COUNTIF($P$1:P320,P321)&gt;0,B321+3,B321))</f>
        <v/>
      </c>
      <c r="J321" t="str">
        <f t="shared" si="55"/>
        <v/>
      </c>
      <c r="K321" t="str">
        <f t="shared" si="51"/>
        <v/>
      </c>
      <c r="L321" t="str">
        <f t="shared" si="46"/>
        <v/>
      </c>
      <c r="M321" t="str">
        <f t="shared" si="47"/>
        <v/>
      </c>
      <c r="N321" t="str">
        <f t="shared" si="52"/>
        <v/>
      </c>
      <c r="O321" t="str">
        <f t="shared" si="48"/>
        <v/>
      </c>
      <c r="P321" t="str">
        <f t="shared" si="53"/>
        <v/>
      </c>
    </row>
    <row r="322" spans="1:16">
      <c r="A322" s="28" t="str">
        <f>IF(A321="","",IF(A321+1&gt;現場閉所取得計画表・実施状況報告書!$J$7,"",A321+1))</f>
        <v/>
      </c>
      <c r="B322" t="str">
        <f t="shared" ca="1" si="49"/>
        <v/>
      </c>
      <c r="C322" t="str" cm="1">
        <f t="array" aca="1" ref="C322" ca="1">IF(A322="","",IF(INDIRECT("現場閉所取得計画表・実施状況報告書!R"&amp;B322+1&amp;"C"&amp;2+WEEKDAY(A322,1),FALSE)=0,"",INDIRECT("現場閉所取得計画表・実施状況報告書!R"&amp;B322+1&amp;"C"&amp;2+WEEKDAY(A322,1),FALSE)))</f>
        <v/>
      </c>
      <c r="D322" t="str" cm="1">
        <f t="array" aca="1" ref="D322" ca="1">IF(A322="","",IF(INDIRECT("現場閉所取得計画表・実施状況報告書!R"&amp;B322+2&amp;"C"&amp;2+WEEKDAY(A322,1),FALSE)=0,"",INDIRECT("現場閉所取得計画表・実施状況報告書!R"&amp;B322+2&amp;"C"&amp;2+WEEKDAY(A322,1),FALSE)))</f>
        <v/>
      </c>
      <c r="E322" t="str">
        <f t="shared" si="50"/>
        <v/>
      </c>
      <c r="F322" t="str">
        <f t="shared" ca="1" si="45"/>
        <v/>
      </c>
      <c r="G322" t="str">
        <f t="shared" si="54"/>
        <v/>
      </c>
      <c r="H322" t="str">
        <f>IF(A322="","",IF(COUNTIF($G$2:G321,G322)&gt;0,"",MAX($H$2:H321)+1))</f>
        <v/>
      </c>
      <c r="I322" t="str">
        <f>IF(H322="","",IF(COUNTIF($P$1:P321,P322)&gt;0,B322+3,B322))</f>
        <v/>
      </c>
      <c r="J322" t="str">
        <f t="shared" si="55"/>
        <v/>
      </c>
      <c r="K322" t="str">
        <f t="shared" si="51"/>
        <v/>
      </c>
      <c r="L322" t="str">
        <f t="shared" si="46"/>
        <v/>
      </c>
      <c r="M322" t="str">
        <f t="shared" si="47"/>
        <v/>
      </c>
      <c r="N322" t="str">
        <f t="shared" si="52"/>
        <v/>
      </c>
      <c r="O322" t="str">
        <f t="shared" si="48"/>
        <v/>
      </c>
      <c r="P322" t="str">
        <f t="shared" si="53"/>
        <v/>
      </c>
    </row>
    <row r="323" spans="1:16">
      <c r="A323" s="28" t="str">
        <f>IF(A322="","",IF(A322+1&gt;現場閉所取得計画表・実施状況報告書!$J$7,"",A322+1))</f>
        <v/>
      </c>
      <c r="B323" t="str">
        <f t="shared" ca="1" si="49"/>
        <v/>
      </c>
      <c r="C323" t="str" cm="1">
        <f t="array" aca="1" ref="C323" ca="1">IF(A323="","",IF(INDIRECT("現場閉所取得計画表・実施状況報告書!R"&amp;B323+1&amp;"C"&amp;2+WEEKDAY(A323,1),FALSE)=0,"",INDIRECT("現場閉所取得計画表・実施状況報告書!R"&amp;B323+1&amp;"C"&amp;2+WEEKDAY(A323,1),FALSE)))</f>
        <v/>
      </c>
      <c r="D323" t="str" cm="1">
        <f t="array" aca="1" ref="D323" ca="1">IF(A323="","",IF(INDIRECT("現場閉所取得計画表・実施状況報告書!R"&amp;B323+2&amp;"C"&amp;2+WEEKDAY(A323,1),FALSE)=0,"",INDIRECT("現場閉所取得計画表・実施状況報告書!R"&amp;B323+2&amp;"C"&amp;2+WEEKDAY(A323,1),FALSE)))</f>
        <v/>
      </c>
      <c r="E323" t="str">
        <f t="shared" si="50"/>
        <v/>
      </c>
      <c r="F323" t="str">
        <f t="shared" ref="F323:F386" ca="1" si="56">IF(C323="","",IF(LEN(C323)&lt;&gt;LEN(SUBSTITUTE(C323,"閉所","")),"閉所",""))</f>
        <v/>
      </c>
      <c r="G323" t="str">
        <f t="shared" si="54"/>
        <v/>
      </c>
      <c r="H323" t="str">
        <f>IF(A323="","",IF(COUNTIF($G$2:G322,G323)&gt;0,"",MAX($H$2:H322)+1))</f>
        <v/>
      </c>
      <c r="I323" t="str">
        <f>IF(H323="","",IF(COUNTIF($P$1:P322,P323)&gt;0,B323+3,B323))</f>
        <v/>
      </c>
      <c r="J323" t="str">
        <f t="shared" si="55"/>
        <v/>
      </c>
      <c r="K323" t="str">
        <f t="shared" si="51"/>
        <v/>
      </c>
      <c r="L323" t="str">
        <f t="shared" ref="L323:L386" si="57">IF(H323="","",COUNTIFS($G:$G,G323,$F:$F,"閉所"))</f>
        <v/>
      </c>
      <c r="M323" t="str">
        <f t="shared" ref="M323:M386" si="58">IF(H323="","",COUNTIF($G:$G,G323)-COUNTIFS($G:$G,G323,$C:$C,"対象外"))</f>
        <v/>
      </c>
      <c r="N323" t="str">
        <f t="shared" si="52"/>
        <v/>
      </c>
      <c r="O323" t="str">
        <f t="shared" ref="O323:O386" si="59">IF(H323="","",IF(OR((L323/M323)&gt;=0.285,L323&gt;=N323)=TRUE,"〇","×"))</f>
        <v/>
      </c>
      <c r="P323" t="str">
        <f t="shared" si="53"/>
        <v/>
      </c>
    </row>
    <row r="324" spans="1:16">
      <c r="A324" s="28" t="str">
        <f>IF(A323="","",IF(A323+1&gt;現場閉所取得計画表・実施状況報告書!$J$7,"",A323+1))</f>
        <v/>
      </c>
      <c r="B324" t="str">
        <f t="shared" ref="B324:B387" ca="1" si="60">IF(A324="","",MATCH(A324,INDIRECT("現場閉所取得計画表・実施状況報告書!C["&amp;WEEKDAY(A324,2)&amp;"]",FALSE),0))</f>
        <v/>
      </c>
      <c r="C324" t="str" cm="1">
        <f t="array" aca="1" ref="C324" ca="1">IF(A324="","",IF(INDIRECT("現場閉所取得計画表・実施状況報告書!R"&amp;B324+1&amp;"C"&amp;2+WEEKDAY(A324,1),FALSE)=0,"",INDIRECT("現場閉所取得計画表・実施状況報告書!R"&amp;B324+1&amp;"C"&amp;2+WEEKDAY(A324,1),FALSE)))</f>
        <v/>
      </c>
      <c r="D324" t="str" cm="1">
        <f t="array" aca="1" ref="D324" ca="1">IF(A324="","",IF(INDIRECT("現場閉所取得計画表・実施状況報告書!R"&amp;B324+2&amp;"C"&amp;2+WEEKDAY(A324,1),FALSE)=0,"",INDIRECT("現場閉所取得計画表・実施状況報告書!R"&amp;B324+2&amp;"C"&amp;2+WEEKDAY(A324,1),FALSE)))</f>
        <v/>
      </c>
      <c r="E324" t="str">
        <f t="shared" ref="E324:E387" si="61">IF(A324="","",IF(WEEKDAY(A324,2)&gt;5,"土日",""))</f>
        <v/>
      </c>
      <c r="F324" t="str">
        <f t="shared" ca="1" si="56"/>
        <v/>
      </c>
      <c r="G324" t="str">
        <f t="shared" si="54"/>
        <v/>
      </c>
      <c r="H324" t="str">
        <f>IF(A324="","",IF(COUNTIF($G$2:G323,G324)&gt;0,"",MAX($H$2:H323)+1))</f>
        <v/>
      </c>
      <c r="I324" t="str">
        <f>IF(H324="","",IF(COUNTIF($P$1:P323,P324)&gt;0,B324+3,B324))</f>
        <v/>
      </c>
      <c r="J324" t="str">
        <f t="shared" si="55"/>
        <v/>
      </c>
      <c r="K324" t="str">
        <f t="shared" ref="K324:K387" si="62">IF(A324="","",IF(E324="","",IF(C324="対象外","","休")))</f>
        <v/>
      </c>
      <c r="L324" t="str">
        <f t="shared" si="57"/>
        <v/>
      </c>
      <c r="M324" t="str">
        <f t="shared" si="58"/>
        <v/>
      </c>
      <c r="N324" t="str">
        <f t="shared" ref="N324:N387" si="63">IF(H324="","",COUNTIFS($G:$G,G324,$E:$E,"土日",$C:$C,"&lt;&gt;対象外")+COUNTIFS($G:$G,G324,$E:$E,"祝日",$C:$C,"&lt;&gt;対象外"))</f>
        <v/>
      </c>
      <c r="O324" t="str">
        <f t="shared" si="59"/>
        <v/>
      </c>
      <c r="P324" t="str">
        <f t="shared" ref="P324:P387" si="64">IF(H324="","",B324)</f>
        <v/>
      </c>
    </row>
    <row r="325" spans="1:16">
      <c r="A325" s="28" t="str">
        <f>IF(A324="","",IF(A324+1&gt;現場閉所取得計画表・実施状況報告書!$J$7,"",A324+1))</f>
        <v/>
      </c>
      <c r="B325" t="str">
        <f t="shared" ca="1" si="60"/>
        <v/>
      </c>
      <c r="C325" t="str" cm="1">
        <f t="array" aca="1" ref="C325" ca="1">IF(A325="","",IF(INDIRECT("現場閉所取得計画表・実施状況報告書!R"&amp;B325+1&amp;"C"&amp;2+WEEKDAY(A325,1),FALSE)=0,"",INDIRECT("現場閉所取得計画表・実施状況報告書!R"&amp;B325+1&amp;"C"&amp;2+WEEKDAY(A325,1),FALSE)))</f>
        <v/>
      </c>
      <c r="D325" t="str" cm="1">
        <f t="array" aca="1" ref="D325" ca="1">IF(A325="","",IF(INDIRECT("現場閉所取得計画表・実施状況報告書!R"&amp;B325+2&amp;"C"&amp;2+WEEKDAY(A325,1),FALSE)=0,"",INDIRECT("現場閉所取得計画表・実施状況報告書!R"&amp;B325+2&amp;"C"&amp;2+WEEKDAY(A325,1),FALSE)))</f>
        <v/>
      </c>
      <c r="E325" t="str">
        <f t="shared" si="61"/>
        <v/>
      </c>
      <c r="F325" t="str">
        <f t="shared" ca="1" si="56"/>
        <v/>
      </c>
      <c r="G325" t="str">
        <f t="shared" ref="G325:G388" si="65">IF(A325="","",MONTH(A325))</f>
        <v/>
      </c>
      <c r="H325" t="str">
        <f>IF(A325="","",IF(COUNTIF($G$2:G324,G325)&gt;0,"",MAX($H$2:H324)+1))</f>
        <v/>
      </c>
      <c r="I325" t="str">
        <f>IF(H325="","",IF(COUNTIF($P$1:P324,P325)&gt;0,B325+3,B325))</f>
        <v/>
      </c>
      <c r="J325" t="str">
        <f t="shared" ref="J325:J388" si="66">IF(H325="","",H325&amp;"月目（"&amp;MONTH(_xlfn.MINIFS($A:$A,$G:$G,G325))&amp;"月"&amp;DAY(_xlfn.MINIFS($A:$A,$G:$G,G325))&amp;"日～"&amp;MONTH(_xlfn.MAXIFS($A:$A,$G:$G,G325))&amp;"月"&amp;DAY(_xlfn.MAXIFS($A:$A,$G:$G,G325))&amp;"日）")</f>
        <v/>
      </c>
      <c r="K325" t="str">
        <f t="shared" si="62"/>
        <v/>
      </c>
      <c r="L325" t="str">
        <f t="shared" si="57"/>
        <v/>
      </c>
      <c r="M325" t="str">
        <f t="shared" si="58"/>
        <v/>
      </c>
      <c r="N325" t="str">
        <f t="shared" si="63"/>
        <v/>
      </c>
      <c r="O325" t="str">
        <f t="shared" si="59"/>
        <v/>
      </c>
      <c r="P325" t="str">
        <f t="shared" si="64"/>
        <v/>
      </c>
    </row>
    <row r="326" spans="1:16">
      <c r="A326" s="28" t="str">
        <f>IF(A325="","",IF(A325+1&gt;現場閉所取得計画表・実施状況報告書!$J$7,"",A325+1))</f>
        <v/>
      </c>
      <c r="B326" t="str">
        <f t="shared" ca="1" si="60"/>
        <v/>
      </c>
      <c r="C326" t="str" cm="1">
        <f t="array" aca="1" ref="C326" ca="1">IF(A326="","",IF(INDIRECT("現場閉所取得計画表・実施状況報告書!R"&amp;B326+1&amp;"C"&amp;2+WEEKDAY(A326,1),FALSE)=0,"",INDIRECT("現場閉所取得計画表・実施状況報告書!R"&amp;B326+1&amp;"C"&amp;2+WEEKDAY(A326,1),FALSE)))</f>
        <v/>
      </c>
      <c r="D326" t="str" cm="1">
        <f t="array" aca="1" ref="D326" ca="1">IF(A326="","",IF(INDIRECT("現場閉所取得計画表・実施状況報告書!R"&amp;B326+2&amp;"C"&amp;2+WEEKDAY(A326,1),FALSE)=0,"",INDIRECT("現場閉所取得計画表・実施状況報告書!R"&amp;B326+2&amp;"C"&amp;2+WEEKDAY(A326,1),FALSE)))</f>
        <v/>
      </c>
      <c r="E326" t="str">
        <f t="shared" si="61"/>
        <v/>
      </c>
      <c r="F326" t="str">
        <f t="shared" ca="1" si="56"/>
        <v/>
      </c>
      <c r="G326" t="str">
        <f t="shared" si="65"/>
        <v/>
      </c>
      <c r="H326" t="str">
        <f>IF(A326="","",IF(COUNTIF($G$2:G325,G326)&gt;0,"",MAX($H$2:H325)+1))</f>
        <v/>
      </c>
      <c r="I326" t="str">
        <f>IF(H326="","",IF(COUNTIF($P$1:P325,P326)&gt;0,B326+3,B326))</f>
        <v/>
      </c>
      <c r="J326" t="str">
        <f t="shared" si="66"/>
        <v/>
      </c>
      <c r="K326" t="str">
        <f t="shared" si="62"/>
        <v/>
      </c>
      <c r="L326" t="str">
        <f t="shared" si="57"/>
        <v/>
      </c>
      <c r="M326" t="str">
        <f t="shared" si="58"/>
        <v/>
      </c>
      <c r="N326" t="str">
        <f t="shared" si="63"/>
        <v/>
      </c>
      <c r="O326" t="str">
        <f t="shared" si="59"/>
        <v/>
      </c>
      <c r="P326" t="str">
        <f t="shared" si="64"/>
        <v/>
      </c>
    </row>
    <row r="327" spans="1:16">
      <c r="A327" s="28" t="str">
        <f>IF(A326="","",IF(A326+1&gt;現場閉所取得計画表・実施状況報告書!$J$7,"",A326+1))</f>
        <v/>
      </c>
      <c r="B327" t="str">
        <f t="shared" ca="1" si="60"/>
        <v/>
      </c>
      <c r="C327" t="str" cm="1">
        <f t="array" aca="1" ref="C327" ca="1">IF(A327="","",IF(INDIRECT("現場閉所取得計画表・実施状況報告書!R"&amp;B327+1&amp;"C"&amp;2+WEEKDAY(A327,1),FALSE)=0,"",INDIRECT("現場閉所取得計画表・実施状況報告書!R"&amp;B327+1&amp;"C"&amp;2+WEEKDAY(A327,1),FALSE)))</f>
        <v/>
      </c>
      <c r="D327" t="str" cm="1">
        <f t="array" aca="1" ref="D327" ca="1">IF(A327="","",IF(INDIRECT("現場閉所取得計画表・実施状況報告書!R"&amp;B327+2&amp;"C"&amp;2+WEEKDAY(A327,1),FALSE)=0,"",INDIRECT("現場閉所取得計画表・実施状況報告書!R"&amp;B327+2&amp;"C"&amp;2+WEEKDAY(A327,1),FALSE)))</f>
        <v/>
      </c>
      <c r="E327" t="str">
        <f t="shared" si="61"/>
        <v/>
      </c>
      <c r="F327" t="str">
        <f t="shared" ca="1" si="56"/>
        <v/>
      </c>
      <c r="G327" t="str">
        <f t="shared" si="65"/>
        <v/>
      </c>
      <c r="H327" t="str">
        <f>IF(A327="","",IF(COUNTIF($G$2:G326,G327)&gt;0,"",MAX($H$2:H326)+1))</f>
        <v/>
      </c>
      <c r="I327" t="str">
        <f>IF(H327="","",IF(COUNTIF($P$1:P326,P327)&gt;0,B327+3,B327))</f>
        <v/>
      </c>
      <c r="J327" t="str">
        <f t="shared" si="66"/>
        <v/>
      </c>
      <c r="K327" t="str">
        <f t="shared" si="62"/>
        <v/>
      </c>
      <c r="L327" t="str">
        <f t="shared" si="57"/>
        <v/>
      </c>
      <c r="M327" t="str">
        <f t="shared" si="58"/>
        <v/>
      </c>
      <c r="N327" t="str">
        <f t="shared" si="63"/>
        <v/>
      </c>
      <c r="O327" t="str">
        <f t="shared" si="59"/>
        <v/>
      </c>
      <c r="P327" t="str">
        <f t="shared" si="64"/>
        <v/>
      </c>
    </row>
    <row r="328" spans="1:16">
      <c r="A328" s="28" t="str">
        <f>IF(A327="","",IF(A327+1&gt;現場閉所取得計画表・実施状況報告書!$J$7,"",A327+1))</f>
        <v/>
      </c>
      <c r="B328" t="str">
        <f t="shared" ca="1" si="60"/>
        <v/>
      </c>
      <c r="C328" t="str" cm="1">
        <f t="array" aca="1" ref="C328" ca="1">IF(A328="","",IF(INDIRECT("現場閉所取得計画表・実施状況報告書!R"&amp;B328+1&amp;"C"&amp;2+WEEKDAY(A328,1),FALSE)=0,"",INDIRECT("現場閉所取得計画表・実施状況報告書!R"&amp;B328+1&amp;"C"&amp;2+WEEKDAY(A328,1),FALSE)))</f>
        <v/>
      </c>
      <c r="D328" t="str" cm="1">
        <f t="array" aca="1" ref="D328" ca="1">IF(A328="","",IF(INDIRECT("現場閉所取得計画表・実施状況報告書!R"&amp;B328+2&amp;"C"&amp;2+WEEKDAY(A328,1),FALSE)=0,"",INDIRECT("現場閉所取得計画表・実施状況報告書!R"&amp;B328+2&amp;"C"&amp;2+WEEKDAY(A328,1),FALSE)))</f>
        <v/>
      </c>
      <c r="E328" t="str">
        <f t="shared" si="61"/>
        <v/>
      </c>
      <c r="F328" t="str">
        <f t="shared" ca="1" si="56"/>
        <v/>
      </c>
      <c r="G328" t="str">
        <f t="shared" si="65"/>
        <v/>
      </c>
      <c r="H328" t="str">
        <f>IF(A328="","",IF(COUNTIF($G$2:G327,G328)&gt;0,"",MAX($H$2:H327)+1))</f>
        <v/>
      </c>
      <c r="I328" t="str">
        <f>IF(H328="","",IF(COUNTIF($P$1:P327,P328)&gt;0,B328+3,B328))</f>
        <v/>
      </c>
      <c r="J328" t="str">
        <f t="shared" si="66"/>
        <v/>
      </c>
      <c r="K328" t="str">
        <f t="shared" si="62"/>
        <v/>
      </c>
      <c r="L328" t="str">
        <f t="shared" si="57"/>
        <v/>
      </c>
      <c r="M328" t="str">
        <f t="shared" si="58"/>
        <v/>
      </c>
      <c r="N328" t="str">
        <f t="shared" si="63"/>
        <v/>
      </c>
      <c r="O328" t="str">
        <f t="shared" si="59"/>
        <v/>
      </c>
      <c r="P328" t="str">
        <f t="shared" si="64"/>
        <v/>
      </c>
    </row>
    <row r="329" spans="1:16">
      <c r="A329" s="28" t="str">
        <f>IF(A328="","",IF(A328+1&gt;現場閉所取得計画表・実施状況報告書!$J$7,"",A328+1))</f>
        <v/>
      </c>
      <c r="B329" t="str">
        <f t="shared" ca="1" si="60"/>
        <v/>
      </c>
      <c r="C329" t="str" cm="1">
        <f t="array" aca="1" ref="C329" ca="1">IF(A329="","",IF(INDIRECT("現場閉所取得計画表・実施状況報告書!R"&amp;B329+1&amp;"C"&amp;2+WEEKDAY(A329,1),FALSE)=0,"",INDIRECT("現場閉所取得計画表・実施状況報告書!R"&amp;B329+1&amp;"C"&amp;2+WEEKDAY(A329,1),FALSE)))</f>
        <v/>
      </c>
      <c r="D329" t="str" cm="1">
        <f t="array" aca="1" ref="D329" ca="1">IF(A329="","",IF(INDIRECT("現場閉所取得計画表・実施状況報告書!R"&amp;B329+2&amp;"C"&amp;2+WEEKDAY(A329,1),FALSE)=0,"",INDIRECT("現場閉所取得計画表・実施状況報告書!R"&amp;B329+2&amp;"C"&amp;2+WEEKDAY(A329,1),FALSE)))</f>
        <v/>
      </c>
      <c r="E329" t="str">
        <f t="shared" si="61"/>
        <v/>
      </c>
      <c r="F329" t="str">
        <f t="shared" ca="1" si="56"/>
        <v/>
      </c>
      <c r="G329" t="str">
        <f t="shared" si="65"/>
        <v/>
      </c>
      <c r="H329" t="str">
        <f>IF(A329="","",IF(COUNTIF($G$2:G328,G329)&gt;0,"",MAX($H$2:H328)+1))</f>
        <v/>
      </c>
      <c r="I329" t="str">
        <f>IF(H329="","",IF(COUNTIF($P$1:P328,P329)&gt;0,B329+3,B329))</f>
        <v/>
      </c>
      <c r="J329" t="str">
        <f t="shared" si="66"/>
        <v/>
      </c>
      <c r="K329" t="str">
        <f t="shared" si="62"/>
        <v/>
      </c>
      <c r="L329" t="str">
        <f t="shared" si="57"/>
        <v/>
      </c>
      <c r="M329" t="str">
        <f t="shared" si="58"/>
        <v/>
      </c>
      <c r="N329" t="str">
        <f t="shared" si="63"/>
        <v/>
      </c>
      <c r="O329" t="str">
        <f t="shared" si="59"/>
        <v/>
      </c>
      <c r="P329" t="str">
        <f t="shared" si="64"/>
        <v/>
      </c>
    </row>
    <row r="330" spans="1:16">
      <c r="A330" s="28" t="str">
        <f>IF(A329="","",IF(A329+1&gt;現場閉所取得計画表・実施状況報告書!$J$7,"",A329+1))</f>
        <v/>
      </c>
      <c r="B330" t="str">
        <f t="shared" ca="1" si="60"/>
        <v/>
      </c>
      <c r="C330" t="str" cm="1">
        <f t="array" aca="1" ref="C330" ca="1">IF(A330="","",IF(INDIRECT("現場閉所取得計画表・実施状況報告書!R"&amp;B330+1&amp;"C"&amp;2+WEEKDAY(A330,1),FALSE)=0,"",INDIRECT("現場閉所取得計画表・実施状況報告書!R"&amp;B330+1&amp;"C"&amp;2+WEEKDAY(A330,1),FALSE)))</f>
        <v/>
      </c>
      <c r="D330" t="str" cm="1">
        <f t="array" aca="1" ref="D330" ca="1">IF(A330="","",IF(INDIRECT("現場閉所取得計画表・実施状況報告書!R"&amp;B330+2&amp;"C"&amp;2+WEEKDAY(A330,1),FALSE)=0,"",INDIRECT("現場閉所取得計画表・実施状況報告書!R"&amp;B330+2&amp;"C"&amp;2+WEEKDAY(A330,1),FALSE)))</f>
        <v/>
      </c>
      <c r="E330" t="str">
        <f t="shared" si="61"/>
        <v/>
      </c>
      <c r="F330" t="str">
        <f t="shared" ca="1" si="56"/>
        <v/>
      </c>
      <c r="G330" t="str">
        <f t="shared" si="65"/>
        <v/>
      </c>
      <c r="H330" t="str">
        <f>IF(A330="","",IF(COUNTIF($G$2:G329,G330)&gt;0,"",MAX($H$2:H329)+1))</f>
        <v/>
      </c>
      <c r="I330" t="str">
        <f>IF(H330="","",IF(COUNTIF($P$1:P329,P330)&gt;0,B330+3,B330))</f>
        <v/>
      </c>
      <c r="J330" t="str">
        <f t="shared" si="66"/>
        <v/>
      </c>
      <c r="K330" t="str">
        <f t="shared" si="62"/>
        <v/>
      </c>
      <c r="L330" t="str">
        <f t="shared" si="57"/>
        <v/>
      </c>
      <c r="M330" t="str">
        <f t="shared" si="58"/>
        <v/>
      </c>
      <c r="N330" t="str">
        <f t="shared" si="63"/>
        <v/>
      </c>
      <c r="O330" t="str">
        <f t="shared" si="59"/>
        <v/>
      </c>
      <c r="P330" t="str">
        <f t="shared" si="64"/>
        <v/>
      </c>
    </row>
    <row r="331" spans="1:16">
      <c r="A331" s="28" t="str">
        <f>IF(A330="","",IF(A330+1&gt;現場閉所取得計画表・実施状況報告書!$J$7,"",A330+1))</f>
        <v/>
      </c>
      <c r="B331" t="str">
        <f t="shared" ca="1" si="60"/>
        <v/>
      </c>
      <c r="C331" t="str" cm="1">
        <f t="array" aca="1" ref="C331" ca="1">IF(A331="","",IF(INDIRECT("現場閉所取得計画表・実施状況報告書!R"&amp;B331+1&amp;"C"&amp;2+WEEKDAY(A331,1),FALSE)=0,"",INDIRECT("現場閉所取得計画表・実施状況報告書!R"&amp;B331+1&amp;"C"&amp;2+WEEKDAY(A331,1),FALSE)))</f>
        <v/>
      </c>
      <c r="D331" t="str" cm="1">
        <f t="array" aca="1" ref="D331" ca="1">IF(A331="","",IF(INDIRECT("現場閉所取得計画表・実施状況報告書!R"&amp;B331+2&amp;"C"&amp;2+WEEKDAY(A331,1),FALSE)=0,"",INDIRECT("現場閉所取得計画表・実施状況報告書!R"&amp;B331+2&amp;"C"&amp;2+WEEKDAY(A331,1),FALSE)))</f>
        <v/>
      </c>
      <c r="E331" t="str">
        <f t="shared" si="61"/>
        <v/>
      </c>
      <c r="F331" t="str">
        <f t="shared" ca="1" si="56"/>
        <v/>
      </c>
      <c r="G331" t="str">
        <f t="shared" si="65"/>
        <v/>
      </c>
      <c r="H331" t="str">
        <f>IF(A331="","",IF(COUNTIF($G$2:G330,G331)&gt;0,"",MAX($H$2:H330)+1))</f>
        <v/>
      </c>
      <c r="I331" t="str">
        <f>IF(H331="","",IF(COUNTIF($P$1:P330,P331)&gt;0,B331+3,B331))</f>
        <v/>
      </c>
      <c r="J331" t="str">
        <f t="shared" si="66"/>
        <v/>
      </c>
      <c r="K331" t="str">
        <f t="shared" si="62"/>
        <v/>
      </c>
      <c r="L331" t="str">
        <f t="shared" si="57"/>
        <v/>
      </c>
      <c r="M331" t="str">
        <f t="shared" si="58"/>
        <v/>
      </c>
      <c r="N331" t="str">
        <f t="shared" si="63"/>
        <v/>
      </c>
      <c r="O331" t="str">
        <f t="shared" si="59"/>
        <v/>
      </c>
      <c r="P331" t="str">
        <f t="shared" si="64"/>
        <v/>
      </c>
    </row>
    <row r="332" spans="1:16">
      <c r="A332" s="28" t="str">
        <f>IF(A331="","",IF(A331+1&gt;現場閉所取得計画表・実施状況報告書!$J$7,"",A331+1))</f>
        <v/>
      </c>
      <c r="B332" t="str">
        <f t="shared" ca="1" si="60"/>
        <v/>
      </c>
      <c r="C332" t="str" cm="1">
        <f t="array" aca="1" ref="C332" ca="1">IF(A332="","",IF(INDIRECT("現場閉所取得計画表・実施状況報告書!R"&amp;B332+1&amp;"C"&amp;2+WEEKDAY(A332,1),FALSE)=0,"",INDIRECT("現場閉所取得計画表・実施状況報告書!R"&amp;B332+1&amp;"C"&amp;2+WEEKDAY(A332,1),FALSE)))</f>
        <v/>
      </c>
      <c r="D332" t="str" cm="1">
        <f t="array" aca="1" ref="D332" ca="1">IF(A332="","",IF(INDIRECT("現場閉所取得計画表・実施状況報告書!R"&amp;B332+2&amp;"C"&amp;2+WEEKDAY(A332,1),FALSE)=0,"",INDIRECT("現場閉所取得計画表・実施状況報告書!R"&amp;B332+2&amp;"C"&amp;2+WEEKDAY(A332,1),FALSE)))</f>
        <v/>
      </c>
      <c r="E332" t="str">
        <f t="shared" si="61"/>
        <v/>
      </c>
      <c r="F332" t="str">
        <f t="shared" ca="1" si="56"/>
        <v/>
      </c>
      <c r="G332" t="str">
        <f t="shared" si="65"/>
        <v/>
      </c>
      <c r="H332" t="str">
        <f>IF(A332="","",IF(COUNTIF($G$2:G331,G332)&gt;0,"",MAX($H$2:H331)+1))</f>
        <v/>
      </c>
      <c r="I332" t="str">
        <f>IF(H332="","",IF(COUNTIF($P$1:P331,P332)&gt;0,B332+3,B332))</f>
        <v/>
      </c>
      <c r="J332" t="str">
        <f t="shared" si="66"/>
        <v/>
      </c>
      <c r="K332" t="str">
        <f t="shared" si="62"/>
        <v/>
      </c>
      <c r="L332" t="str">
        <f t="shared" si="57"/>
        <v/>
      </c>
      <c r="M332" t="str">
        <f t="shared" si="58"/>
        <v/>
      </c>
      <c r="N332" t="str">
        <f t="shared" si="63"/>
        <v/>
      </c>
      <c r="O332" t="str">
        <f t="shared" si="59"/>
        <v/>
      </c>
      <c r="P332" t="str">
        <f t="shared" si="64"/>
        <v/>
      </c>
    </row>
    <row r="333" spans="1:16">
      <c r="A333" s="28" t="str">
        <f>IF(A332="","",IF(A332+1&gt;現場閉所取得計画表・実施状況報告書!$J$7,"",A332+1))</f>
        <v/>
      </c>
      <c r="B333" t="str">
        <f t="shared" ca="1" si="60"/>
        <v/>
      </c>
      <c r="C333" t="str" cm="1">
        <f t="array" aca="1" ref="C333" ca="1">IF(A333="","",IF(INDIRECT("現場閉所取得計画表・実施状況報告書!R"&amp;B333+1&amp;"C"&amp;2+WEEKDAY(A333,1),FALSE)=0,"",INDIRECT("現場閉所取得計画表・実施状況報告書!R"&amp;B333+1&amp;"C"&amp;2+WEEKDAY(A333,1),FALSE)))</f>
        <v/>
      </c>
      <c r="D333" t="str" cm="1">
        <f t="array" aca="1" ref="D333" ca="1">IF(A333="","",IF(INDIRECT("現場閉所取得計画表・実施状況報告書!R"&amp;B333+2&amp;"C"&amp;2+WEEKDAY(A333,1),FALSE)=0,"",INDIRECT("現場閉所取得計画表・実施状況報告書!R"&amp;B333+2&amp;"C"&amp;2+WEEKDAY(A333,1),FALSE)))</f>
        <v/>
      </c>
      <c r="E333" t="str">
        <f t="shared" si="61"/>
        <v/>
      </c>
      <c r="F333" t="str">
        <f t="shared" ca="1" si="56"/>
        <v/>
      </c>
      <c r="G333" t="str">
        <f t="shared" si="65"/>
        <v/>
      </c>
      <c r="H333" t="str">
        <f>IF(A333="","",IF(COUNTIF($G$2:G332,G333)&gt;0,"",MAX($H$2:H332)+1))</f>
        <v/>
      </c>
      <c r="I333" t="str">
        <f>IF(H333="","",IF(COUNTIF($P$1:P332,P333)&gt;0,B333+3,B333))</f>
        <v/>
      </c>
      <c r="J333" t="str">
        <f t="shared" si="66"/>
        <v/>
      </c>
      <c r="K333" t="str">
        <f t="shared" si="62"/>
        <v/>
      </c>
      <c r="L333" t="str">
        <f t="shared" si="57"/>
        <v/>
      </c>
      <c r="M333" t="str">
        <f t="shared" si="58"/>
        <v/>
      </c>
      <c r="N333" t="str">
        <f t="shared" si="63"/>
        <v/>
      </c>
      <c r="O333" t="str">
        <f t="shared" si="59"/>
        <v/>
      </c>
      <c r="P333" t="str">
        <f t="shared" si="64"/>
        <v/>
      </c>
    </row>
    <row r="334" spans="1:16">
      <c r="A334" s="28" t="str">
        <f>IF(A333="","",IF(A333+1&gt;現場閉所取得計画表・実施状況報告書!$J$7,"",A333+1))</f>
        <v/>
      </c>
      <c r="B334" t="str">
        <f t="shared" ca="1" si="60"/>
        <v/>
      </c>
      <c r="C334" t="str" cm="1">
        <f t="array" aca="1" ref="C334" ca="1">IF(A334="","",IF(INDIRECT("現場閉所取得計画表・実施状況報告書!R"&amp;B334+1&amp;"C"&amp;2+WEEKDAY(A334,1),FALSE)=0,"",INDIRECT("現場閉所取得計画表・実施状況報告書!R"&amp;B334+1&amp;"C"&amp;2+WEEKDAY(A334,1),FALSE)))</f>
        <v/>
      </c>
      <c r="D334" t="str" cm="1">
        <f t="array" aca="1" ref="D334" ca="1">IF(A334="","",IF(INDIRECT("現場閉所取得計画表・実施状況報告書!R"&amp;B334+2&amp;"C"&amp;2+WEEKDAY(A334,1),FALSE)=0,"",INDIRECT("現場閉所取得計画表・実施状況報告書!R"&amp;B334+2&amp;"C"&amp;2+WEEKDAY(A334,1),FALSE)))</f>
        <v/>
      </c>
      <c r="E334" t="str">
        <f t="shared" si="61"/>
        <v/>
      </c>
      <c r="F334" t="str">
        <f t="shared" ca="1" si="56"/>
        <v/>
      </c>
      <c r="G334" t="str">
        <f t="shared" si="65"/>
        <v/>
      </c>
      <c r="H334" t="str">
        <f>IF(A334="","",IF(COUNTIF($G$2:G333,G334)&gt;0,"",MAX($H$2:H333)+1))</f>
        <v/>
      </c>
      <c r="I334" t="str">
        <f>IF(H334="","",IF(COUNTIF($P$1:P333,P334)&gt;0,B334+3,B334))</f>
        <v/>
      </c>
      <c r="J334" t="str">
        <f t="shared" si="66"/>
        <v/>
      </c>
      <c r="K334" t="str">
        <f t="shared" si="62"/>
        <v/>
      </c>
      <c r="L334" t="str">
        <f t="shared" si="57"/>
        <v/>
      </c>
      <c r="M334" t="str">
        <f t="shared" si="58"/>
        <v/>
      </c>
      <c r="N334" t="str">
        <f t="shared" si="63"/>
        <v/>
      </c>
      <c r="O334" t="str">
        <f t="shared" si="59"/>
        <v/>
      </c>
      <c r="P334" t="str">
        <f t="shared" si="64"/>
        <v/>
      </c>
    </row>
    <row r="335" spans="1:16">
      <c r="A335" s="28" t="str">
        <f>IF(A334="","",IF(A334+1&gt;現場閉所取得計画表・実施状況報告書!$J$7,"",A334+1))</f>
        <v/>
      </c>
      <c r="B335" t="str">
        <f t="shared" ca="1" si="60"/>
        <v/>
      </c>
      <c r="C335" t="str" cm="1">
        <f t="array" aca="1" ref="C335" ca="1">IF(A335="","",IF(INDIRECT("現場閉所取得計画表・実施状況報告書!R"&amp;B335+1&amp;"C"&amp;2+WEEKDAY(A335,1),FALSE)=0,"",INDIRECT("現場閉所取得計画表・実施状況報告書!R"&amp;B335+1&amp;"C"&amp;2+WEEKDAY(A335,1),FALSE)))</f>
        <v/>
      </c>
      <c r="D335" t="str" cm="1">
        <f t="array" aca="1" ref="D335" ca="1">IF(A335="","",IF(INDIRECT("現場閉所取得計画表・実施状況報告書!R"&amp;B335+2&amp;"C"&amp;2+WEEKDAY(A335,1),FALSE)=0,"",INDIRECT("現場閉所取得計画表・実施状況報告書!R"&amp;B335+2&amp;"C"&amp;2+WEEKDAY(A335,1),FALSE)))</f>
        <v/>
      </c>
      <c r="E335" t="str">
        <f t="shared" si="61"/>
        <v/>
      </c>
      <c r="F335" t="str">
        <f t="shared" ca="1" si="56"/>
        <v/>
      </c>
      <c r="G335" t="str">
        <f t="shared" si="65"/>
        <v/>
      </c>
      <c r="H335" t="str">
        <f>IF(A335="","",IF(COUNTIF($G$2:G334,G335)&gt;0,"",MAX($H$2:H334)+1))</f>
        <v/>
      </c>
      <c r="I335" t="str">
        <f>IF(H335="","",IF(COUNTIF($P$1:P334,P335)&gt;0,B335+3,B335))</f>
        <v/>
      </c>
      <c r="J335" t="str">
        <f t="shared" si="66"/>
        <v/>
      </c>
      <c r="K335" t="str">
        <f t="shared" si="62"/>
        <v/>
      </c>
      <c r="L335" t="str">
        <f t="shared" si="57"/>
        <v/>
      </c>
      <c r="M335" t="str">
        <f t="shared" si="58"/>
        <v/>
      </c>
      <c r="N335" t="str">
        <f t="shared" si="63"/>
        <v/>
      </c>
      <c r="O335" t="str">
        <f t="shared" si="59"/>
        <v/>
      </c>
      <c r="P335" t="str">
        <f t="shared" si="64"/>
        <v/>
      </c>
    </row>
    <row r="336" spans="1:16">
      <c r="A336" s="28" t="str">
        <f>IF(A335="","",IF(A335+1&gt;現場閉所取得計画表・実施状況報告書!$J$7,"",A335+1))</f>
        <v/>
      </c>
      <c r="B336" t="str">
        <f t="shared" ca="1" si="60"/>
        <v/>
      </c>
      <c r="C336" t="str" cm="1">
        <f t="array" aca="1" ref="C336" ca="1">IF(A336="","",IF(INDIRECT("現場閉所取得計画表・実施状況報告書!R"&amp;B336+1&amp;"C"&amp;2+WEEKDAY(A336,1),FALSE)=0,"",INDIRECT("現場閉所取得計画表・実施状況報告書!R"&amp;B336+1&amp;"C"&amp;2+WEEKDAY(A336,1),FALSE)))</f>
        <v/>
      </c>
      <c r="D336" t="str" cm="1">
        <f t="array" aca="1" ref="D336" ca="1">IF(A336="","",IF(INDIRECT("現場閉所取得計画表・実施状況報告書!R"&amp;B336+2&amp;"C"&amp;2+WEEKDAY(A336,1),FALSE)=0,"",INDIRECT("現場閉所取得計画表・実施状況報告書!R"&amp;B336+2&amp;"C"&amp;2+WEEKDAY(A336,1),FALSE)))</f>
        <v/>
      </c>
      <c r="E336" t="str">
        <f t="shared" si="61"/>
        <v/>
      </c>
      <c r="F336" t="str">
        <f t="shared" ca="1" si="56"/>
        <v/>
      </c>
      <c r="G336" t="str">
        <f t="shared" si="65"/>
        <v/>
      </c>
      <c r="H336" t="str">
        <f>IF(A336="","",IF(COUNTIF($G$2:G335,G336)&gt;0,"",MAX($H$2:H335)+1))</f>
        <v/>
      </c>
      <c r="I336" t="str">
        <f>IF(H336="","",IF(COUNTIF($P$1:P335,P336)&gt;0,B336+3,B336))</f>
        <v/>
      </c>
      <c r="J336" t="str">
        <f t="shared" si="66"/>
        <v/>
      </c>
      <c r="K336" t="str">
        <f t="shared" si="62"/>
        <v/>
      </c>
      <c r="L336" t="str">
        <f t="shared" si="57"/>
        <v/>
      </c>
      <c r="M336" t="str">
        <f t="shared" si="58"/>
        <v/>
      </c>
      <c r="N336" t="str">
        <f t="shared" si="63"/>
        <v/>
      </c>
      <c r="O336" t="str">
        <f t="shared" si="59"/>
        <v/>
      </c>
      <c r="P336" t="str">
        <f t="shared" si="64"/>
        <v/>
      </c>
    </row>
    <row r="337" spans="1:16">
      <c r="A337" s="28" t="str">
        <f>IF(A336="","",IF(A336+1&gt;現場閉所取得計画表・実施状況報告書!$J$7,"",A336+1))</f>
        <v/>
      </c>
      <c r="B337" t="str">
        <f t="shared" ca="1" si="60"/>
        <v/>
      </c>
      <c r="C337" t="str" cm="1">
        <f t="array" aca="1" ref="C337" ca="1">IF(A337="","",IF(INDIRECT("現場閉所取得計画表・実施状況報告書!R"&amp;B337+1&amp;"C"&amp;2+WEEKDAY(A337,1),FALSE)=0,"",INDIRECT("現場閉所取得計画表・実施状況報告書!R"&amp;B337+1&amp;"C"&amp;2+WEEKDAY(A337,1),FALSE)))</f>
        <v/>
      </c>
      <c r="D337" t="str" cm="1">
        <f t="array" aca="1" ref="D337" ca="1">IF(A337="","",IF(INDIRECT("現場閉所取得計画表・実施状況報告書!R"&amp;B337+2&amp;"C"&amp;2+WEEKDAY(A337,1),FALSE)=0,"",INDIRECT("現場閉所取得計画表・実施状況報告書!R"&amp;B337+2&amp;"C"&amp;2+WEEKDAY(A337,1),FALSE)))</f>
        <v/>
      </c>
      <c r="E337" t="str">
        <f t="shared" si="61"/>
        <v/>
      </c>
      <c r="F337" t="str">
        <f t="shared" ca="1" si="56"/>
        <v/>
      </c>
      <c r="G337" t="str">
        <f t="shared" si="65"/>
        <v/>
      </c>
      <c r="H337" t="str">
        <f>IF(A337="","",IF(COUNTIF($G$2:G336,G337)&gt;0,"",MAX($H$2:H336)+1))</f>
        <v/>
      </c>
      <c r="I337" t="str">
        <f>IF(H337="","",IF(COUNTIF($P$1:P336,P337)&gt;0,B337+3,B337))</f>
        <v/>
      </c>
      <c r="J337" t="str">
        <f t="shared" si="66"/>
        <v/>
      </c>
      <c r="K337" t="str">
        <f t="shared" si="62"/>
        <v/>
      </c>
      <c r="L337" t="str">
        <f t="shared" si="57"/>
        <v/>
      </c>
      <c r="M337" t="str">
        <f t="shared" si="58"/>
        <v/>
      </c>
      <c r="N337" t="str">
        <f t="shared" si="63"/>
        <v/>
      </c>
      <c r="O337" t="str">
        <f t="shared" si="59"/>
        <v/>
      </c>
      <c r="P337" t="str">
        <f t="shared" si="64"/>
        <v/>
      </c>
    </row>
    <row r="338" spans="1:16">
      <c r="A338" s="28" t="str">
        <f>IF(A337="","",IF(A337+1&gt;現場閉所取得計画表・実施状況報告書!$J$7,"",A337+1))</f>
        <v/>
      </c>
      <c r="B338" t="str">
        <f t="shared" ca="1" si="60"/>
        <v/>
      </c>
      <c r="C338" t="str" cm="1">
        <f t="array" aca="1" ref="C338" ca="1">IF(A338="","",IF(INDIRECT("現場閉所取得計画表・実施状況報告書!R"&amp;B338+1&amp;"C"&amp;2+WEEKDAY(A338,1),FALSE)=0,"",INDIRECT("現場閉所取得計画表・実施状況報告書!R"&amp;B338+1&amp;"C"&amp;2+WEEKDAY(A338,1),FALSE)))</f>
        <v/>
      </c>
      <c r="D338" t="str" cm="1">
        <f t="array" aca="1" ref="D338" ca="1">IF(A338="","",IF(INDIRECT("現場閉所取得計画表・実施状況報告書!R"&amp;B338+2&amp;"C"&amp;2+WEEKDAY(A338,1),FALSE)=0,"",INDIRECT("現場閉所取得計画表・実施状況報告書!R"&amp;B338+2&amp;"C"&amp;2+WEEKDAY(A338,1),FALSE)))</f>
        <v/>
      </c>
      <c r="E338" t="str">
        <f t="shared" si="61"/>
        <v/>
      </c>
      <c r="F338" t="str">
        <f t="shared" ca="1" si="56"/>
        <v/>
      </c>
      <c r="G338" t="str">
        <f t="shared" si="65"/>
        <v/>
      </c>
      <c r="H338" t="str">
        <f>IF(A338="","",IF(COUNTIF($G$2:G337,G338)&gt;0,"",MAX($H$2:H337)+1))</f>
        <v/>
      </c>
      <c r="I338" t="str">
        <f>IF(H338="","",IF(COUNTIF($P$1:P337,P338)&gt;0,B338+3,B338))</f>
        <v/>
      </c>
      <c r="J338" t="str">
        <f t="shared" si="66"/>
        <v/>
      </c>
      <c r="K338" t="str">
        <f t="shared" si="62"/>
        <v/>
      </c>
      <c r="L338" t="str">
        <f t="shared" si="57"/>
        <v/>
      </c>
      <c r="M338" t="str">
        <f t="shared" si="58"/>
        <v/>
      </c>
      <c r="N338" t="str">
        <f t="shared" si="63"/>
        <v/>
      </c>
      <c r="O338" t="str">
        <f t="shared" si="59"/>
        <v/>
      </c>
      <c r="P338" t="str">
        <f t="shared" si="64"/>
        <v/>
      </c>
    </row>
    <row r="339" spans="1:16">
      <c r="A339" s="28" t="str">
        <f>IF(A338="","",IF(A338+1&gt;現場閉所取得計画表・実施状況報告書!$J$7,"",A338+1))</f>
        <v/>
      </c>
      <c r="B339" t="str">
        <f t="shared" ca="1" si="60"/>
        <v/>
      </c>
      <c r="C339" t="str" cm="1">
        <f t="array" aca="1" ref="C339" ca="1">IF(A339="","",IF(INDIRECT("現場閉所取得計画表・実施状況報告書!R"&amp;B339+1&amp;"C"&amp;2+WEEKDAY(A339,1),FALSE)=0,"",INDIRECT("現場閉所取得計画表・実施状況報告書!R"&amp;B339+1&amp;"C"&amp;2+WEEKDAY(A339,1),FALSE)))</f>
        <v/>
      </c>
      <c r="D339" t="str" cm="1">
        <f t="array" aca="1" ref="D339" ca="1">IF(A339="","",IF(INDIRECT("現場閉所取得計画表・実施状況報告書!R"&amp;B339+2&amp;"C"&amp;2+WEEKDAY(A339,1),FALSE)=0,"",INDIRECT("現場閉所取得計画表・実施状況報告書!R"&amp;B339+2&amp;"C"&amp;2+WEEKDAY(A339,1),FALSE)))</f>
        <v/>
      </c>
      <c r="E339" t="str">
        <f t="shared" si="61"/>
        <v/>
      </c>
      <c r="F339" t="str">
        <f t="shared" ca="1" si="56"/>
        <v/>
      </c>
      <c r="G339" t="str">
        <f t="shared" si="65"/>
        <v/>
      </c>
      <c r="H339" t="str">
        <f>IF(A339="","",IF(COUNTIF($G$2:G338,G339)&gt;0,"",MAX($H$2:H338)+1))</f>
        <v/>
      </c>
      <c r="I339" t="str">
        <f>IF(H339="","",IF(COUNTIF($P$1:P338,P339)&gt;0,B339+3,B339))</f>
        <v/>
      </c>
      <c r="J339" t="str">
        <f t="shared" si="66"/>
        <v/>
      </c>
      <c r="K339" t="str">
        <f t="shared" si="62"/>
        <v/>
      </c>
      <c r="L339" t="str">
        <f t="shared" si="57"/>
        <v/>
      </c>
      <c r="M339" t="str">
        <f t="shared" si="58"/>
        <v/>
      </c>
      <c r="N339" t="str">
        <f t="shared" si="63"/>
        <v/>
      </c>
      <c r="O339" t="str">
        <f t="shared" si="59"/>
        <v/>
      </c>
      <c r="P339" t="str">
        <f t="shared" si="64"/>
        <v/>
      </c>
    </row>
    <row r="340" spans="1:16">
      <c r="A340" s="28" t="str">
        <f>IF(A339="","",IF(A339+1&gt;現場閉所取得計画表・実施状況報告書!$J$7,"",A339+1))</f>
        <v/>
      </c>
      <c r="B340" t="str">
        <f t="shared" ca="1" si="60"/>
        <v/>
      </c>
      <c r="C340" t="str" cm="1">
        <f t="array" aca="1" ref="C340" ca="1">IF(A340="","",IF(INDIRECT("現場閉所取得計画表・実施状況報告書!R"&amp;B340+1&amp;"C"&amp;2+WEEKDAY(A340,1),FALSE)=0,"",INDIRECT("現場閉所取得計画表・実施状況報告書!R"&amp;B340+1&amp;"C"&amp;2+WEEKDAY(A340,1),FALSE)))</f>
        <v/>
      </c>
      <c r="D340" t="str" cm="1">
        <f t="array" aca="1" ref="D340" ca="1">IF(A340="","",IF(INDIRECT("現場閉所取得計画表・実施状況報告書!R"&amp;B340+2&amp;"C"&amp;2+WEEKDAY(A340,1),FALSE)=0,"",INDIRECT("現場閉所取得計画表・実施状況報告書!R"&amp;B340+2&amp;"C"&amp;2+WEEKDAY(A340,1),FALSE)))</f>
        <v/>
      </c>
      <c r="E340" t="str">
        <f t="shared" si="61"/>
        <v/>
      </c>
      <c r="F340" t="str">
        <f t="shared" ca="1" si="56"/>
        <v/>
      </c>
      <c r="G340" t="str">
        <f t="shared" si="65"/>
        <v/>
      </c>
      <c r="H340" t="str">
        <f>IF(A340="","",IF(COUNTIF($G$2:G339,G340)&gt;0,"",MAX($H$2:H339)+1))</f>
        <v/>
      </c>
      <c r="I340" t="str">
        <f>IF(H340="","",IF(COUNTIF($P$1:P339,P340)&gt;0,B340+3,B340))</f>
        <v/>
      </c>
      <c r="J340" t="str">
        <f t="shared" si="66"/>
        <v/>
      </c>
      <c r="K340" t="str">
        <f t="shared" si="62"/>
        <v/>
      </c>
      <c r="L340" t="str">
        <f t="shared" si="57"/>
        <v/>
      </c>
      <c r="M340" t="str">
        <f t="shared" si="58"/>
        <v/>
      </c>
      <c r="N340" t="str">
        <f t="shared" si="63"/>
        <v/>
      </c>
      <c r="O340" t="str">
        <f t="shared" si="59"/>
        <v/>
      </c>
      <c r="P340" t="str">
        <f t="shared" si="64"/>
        <v/>
      </c>
    </row>
    <row r="341" spans="1:16">
      <c r="A341" s="28" t="str">
        <f>IF(A340="","",IF(A340+1&gt;現場閉所取得計画表・実施状況報告書!$J$7,"",A340+1))</f>
        <v/>
      </c>
      <c r="B341" t="str">
        <f t="shared" ca="1" si="60"/>
        <v/>
      </c>
      <c r="C341" t="str" cm="1">
        <f t="array" aca="1" ref="C341" ca="1">IF(A341="","",IF(INDIRECT("現場閉所取得計画表・実施状況報告書!R"&amp;B341+1&amp;"C"&amp;2+WEEKDAY(A341,1),FALSE)=0,"",INDIRECT("現場閉所取得計画表・実施状況報告書!R"&amp;B341+1&amp;"C"&amp;2+WEEKDAY(A341,1),FALSE)))</f>
        <v/>
      </c>
      <c r="D341" t="str" cm="1">
        <f t="array" aca="1" ref="D341" ca="1">IF(A341="","",IF(INDIRECT("現場閉所取得計画表・実施状況報告書!R"&amp;B341+2&amp;"C"&amp;2+WEEKDAY(A341,1),FALSE)=0,"",INDIRECT("現場閉所取得計画表・実施状況報告書!R"&amp;B341+2&amp;"C"&amp;2+WEEKDAY(A341,1),FALSE)))</f>
        <v/>
      </c>
      <c r="E341" t="str">
        <f t="shared" si="61"/>
        <v/>
      </c>
      <c r="F341" t="str">
        <f t="shared" ca="1" si="56"/>
        <v/>
      </c>
      <c r="G341" t="str">
        <f t="shared" si="65"/>
        <v/>
      </c>
      <c r="H341" t="str">
        <f>IF(A341="","",IF(COUNTIF($G$2:G340,G341)&gt;0,"",MAX($H$2:H340)+1))</f>
        <v/>
      </c>
      <c r="I341" t="str">
        <f>IF(H341="","",IF(COUNTIF($P$1:P340,P341)&gt;0,B341+3,B341))</f>
        <v/>
      </c>
      <c r="J341" t="str">
        <f t="shared" si="66"/>
        <v/>
      </c>
      <c r="K341" t="str">
        <f t="shared" si="62"/>
        <v/>
      </c>
      <c r="L341" t="str">
        <f t="shared" si="57"/>
        <v/>
      </c>
      <c r="M341" t="str">
        <f t="shared" si="58"/>
        <v/>
      </c>
      <c r="N341" t="str">
        <f t="shared" si="63"/>
        <v/>
      </c>
      <c r="O341" t="str">
        <f t="shared" si="59"/>
        <v/>
      </c>
      <c r="P341" t="str">
        <f t="shared" si="64"/>
        <v/>
      </c>
    </row>
    <row r="342" spans="1:16">
      <c r="A342" s="28" t="str">
        <f>IF(A341="","",IF(A341+1&gt;現場閉所取得計画表・実施状況報告書!$J$7,"",A341+1))</f>
        <v/>
      </c>
      <c r="B342" t="str">
        <f t="shared" ca="1" si="60"/>
        <v/>
      </c>
      <c r="C342" t="str" cm="1">
        <f t="array" aca="1" ref="C342" ca="1">IF(A342="","",IF(INDIRECT("現場閉所取得計画表・実施状況報告書!R"&amp;B342+1&amp;"C"&amp;2+WEEKDAY(A342,1),FALSE)=0,"",INDIRECT("現場閉所取得計画表・実施状況報告書!R"&amp;B342+1&amp;"C"&amp;2+WEEKDAY(A342,1),FALSE)))</f>
        <v/>
      </c>
      <c r="D342" t="str" cm="1">
        <f t="array" aca="1" ref="D342" ca="1">IF(A342="","",IF(INDIRECT("現場閉所取得計画表・実施状況報告書!R"&amp;B342+2&amp;"C"&amp;2+WEEKDAY(A342,1),FALSE)=0,"",INDIRECT("現場閉所取得計画表・実施状況報告書!R"&amp;B342+2&amp;"C"&amp;2+WEEKDAY(A342,1),FALSE)))</f>
        <v/>
      </c>
      <c r="E342" t="str">
        <f t="shared" si="61"/>
        <v/>
      </c>
      <c r="F342" t="str">
        <f t="shared" ca="1" si="56"/>
        <v/>
      </c>
      <c r="G342" t="str">
        <f t="shared" si="65"/>
        <v/>
      </c>
      <c r="H342" t="str">
        <f>IF(A342="","",IF(COUNTIF($G$2:G341,G342)&gt;0,"",MAX($H$2:H341)+1))</f>
        <v/>
      </c>
      <c r="I342" t="str">
        <f>IF(H342="","",IF(COUNTIF($P$1:P341,P342)&gt;0,B342+3,B342))</f>
        <v/>
      </c>
      <c r="J342" t="str">
        <f t="shared" si="66"/>
        <v/>
      </c>
      <c r="K342" t="str">
        <f t="shared" si="62"/>
        <v/>
      </c>
      <c r="L342" t="str">
        <f t="shared" si="57"/>
        <v/>
      </c>
      <c r="M342" t="str">
        <f t="shared" si="58"/>
        <v/>
      </c>
      <c r="N342" t="str">
        <f t="shared" si="63"/>
        <v/>
      </c>
      <c r="O342" t="str">
        <f t="shared" si="59"/>
        <v/>
      </c>
      <c r="P342" t="str">
        <f t="shared" si="64"/>
        <v/>
      </c>
    </row>
    <row r="343" spans="1:16">
      <c r="A343" s="28" t="str">
        <f>IF(A342="","",IF(A342+1&gt;現場閉所取得計画表・実施状況報告書!$J$7,"",A342+1))</f>
        <v/>
      </c>
      <c r="B343" t="str">
        <f t="shared" ca="1" si="60"/>
        <v/>
      </c>
      <c r="C343" t="str" cm="1">
        <f t="array" aca="1" ref="C343" ca="1">IF(A343="","",IF(INDIRECT("現場閉所取得計画表・実施状況報告書!R"&amp;B343+1&amp;"C"&amp;2+WEEKDAY(A343,1),FALSE)=0,"",INDIRECT("現場閉所取得計画表・実施状況報告書!R"&amp;B343+1&amp;"C"&amp;2+WEEKDAY(A343,1),FALSE)))</f>
        <v/>
      </c>
      <c r="D343" t="str" cm="1">
        <f t="array" aca="1" ref="D343" ca="1">IF(A343="","",IF(INDIRECT("現場閉所取得計画表・実施状況報告書!R"&amp;B343+2&amp;"C"&amp;2+WEEKDAY(A343,1),FALSE)=0,"",INDIRECT("現場閉所取得計画表・実施状況報告書!R"&amp;B343+2&amp;"C"&amp;2+WEEKDAY(A343,1),FALSE)))</f>
        <v/>
      </c>
      <c r="E343" t="str">
        <f t="shared" si="61"/>
        <v/>
      </c>
      <c r="F343" t="str">
        <f t="shared" ca="1" si="56"/>
        <v/>
      </c>
      <c r="G343" t="str">
        <f t="shared" si="65"/>
        <v/>
      </c>
      <c r="H343" t="str">
        <f>IF(A343="","",IF(COUNTIF($G$2:G342,G343)&gt;0,"",MAX($H$2:H342)+1))</f>
        <v/>
      </c>
      <c r="I343" t="str">
        <f>IF(H343="","",IF(COUNTIF($P$1:P342,P343)&gt;0,B343+3,B343))</f>
        <v/>
      </c>
      <c r="J343" t="str">
        <f t="shared" si="66"/>
        <v/>
      </c>
      <c r="K343" t="str">
        <f t="shared" si="62"/>
        <v/>
      </c>
      <c r="L343" t="str">
        <f t="shared" si="57"/>
        <v/>
      </c>
      <c r="M343" t="str">
        <f t="shared" si="58"/>
        <v/>
      </c>
      <c r="N343" t="str">
        <f t="shared" si="63"/>
        <v/>
      </c>
      <c r="O343" t="str">
        <f t="shared" si="59"/>
        <v/>
      </c>
      <c r="P343" t="str">
        <f t="shared" si="64"/>
        <v/>
      </c>
    </row>
    <row r="344" spans="1:16">
      <c r="A344" s="28" t="str">
        <f>IF(A343="","",IF(A343+1&gt;現場閉所取得計画表・実施状況報告書!$J$7,"",A343+1))</f>
        <v/>
      </c>
      <c r="B344" t="str">
        <f t="shared" ca="1" si="60"/>
        <v/>
      </c>
      <c r="C344" t="str" cm="1">
        <f t="array" aca="1" ref="C344" ca="1">IF(A344="","",IF(INDIRECT("現場閉所取得計画表・実施状況報告書!R"&amp;B344+1&amp;"C"&amp;2+WEEKDAY(A344,1),FALSE)=0,"",INDIRECT("現場閉所取得計画表・実施状況報告書!R"&amp;B344+1&amp;"C"&amp;2+WEEKDAY(A344,1),FALSE)))</f>
        <v/>
      </c>
      <c r="D344" t="str" cm="1">
        <f t="array" aca="1" ref="D344" ca="1">IF(A344="","",IF(INDIRECT("現場閉所取得計画表・実施状況報告書!R"&amp;B344+2&amp;"C"&amp;2+WEEKDAY(A344,1),FALSE)=0,"",INDIRECT("現場閉所取得計画表・実施状況報告書!R"&amp;B344+2&amp;"C"&amp;2+WEEKDAY(A344,1),FALSE)))</f>
        <v/>
      </c>
      <c r="E344" t="str">
        <f t="shared" si="61"/>
        <v/>
      </c>
      <c r="F344" t="str">
        <f t="shared" ca="1" si="56"/>
        <v/>
      </c>
      <c r="G344" t="str">
        <f t="shared" si="65"/>
        <v/>
      </c>
      <c r="H344" t="str">
        <f>IF(A344="","",IF(COUNTIF($G$2:G343,G344)&gt;0,"",MAX($H$2:H343)+1))</f>
        <v/>
      </c>
      <c r="I344" t="str">
        <f>IF(H344="","",IF(COUNTIF($P$1:P343,P344)&gt;0,B344+3,B344))</f>
        <v/>
      </c>
      <c r="J344" t="str">
        <f t="shared" si="66"/>
        <v/>
      </c>
      <c r="K344" t="str">
        <f t="shared" si="62"/>
        <v/>
      </c>
      <c r="L344" t="str">
        <f t="shared" si="57"/>
        <v/>
      </c>
      <c r="M344" t="str">
        <f t="shared" si="58"/>
        <v/>
      </c>
      <c r="N344" t="str">
        <f t="shared" si="63"/>
        <v/>
      </c>
      <c r="O344" t="str">
        <f t="shared" si="59"/>
        <v/>
      </c>
      <c r="P344" t="str">
        <f t="shared" si="64"/>
        <v/>
      </c>
    </row>
    <row r="345" spans="1:16">
      <c r="A345" s="28" t="str">
        <f>IF(A344="","",IF(A344+1&gt;現場閉所取得計画表・実施状況報告書!$J$7,"",A344+1))</f>
        <v/>
      </c>
      <c r="B345" t="str">
        <f t="shared" ca="1" si="60"/>
        <v/>
      </c>
      <c r="C345" t="str" cm="1">
        <f t="array" aca="1" ref="C345" ca="1">IF(A345="","",IF(INDIRECT("現場閉所取得計画表・実施状況報告書!R"&amp;B345+1&amp;"C"&amp;2+WEEKDAY(A345,1),FALSE)=0,"",INDIRECT("現場閉所取得計画表・実施状況報告書!R"&amp;B345+1&amp;"C"&amp;2+WEEKDAY(A345,1),FALSE)))</f>
        <v/>
      </c>
      <c r="D345" t="str" cm="1">
        <f t="array" aca="1" ref="D345" ca="1">IF(A345="","",IF(INDIRECT("現場閉所取得計画表・実施状況報告書!R"&amp;B345+2&amp;"C"&amp;2+WEEKDAY(A345,1),FALSE)=0,"",INDIRECT("現場閉所取得計画表・実施状況報告書!R"&amp;B345+2&amp;"C"&amp;2+WEEKDAY(A345,1),FALSE)))</f>
        <v/>
      </c>
      <c r="E345" t="str">
        <f t="shared" si="61"/>
        <v/>
      </c>
      <c r="F345" t="str">
        <f t="shared" ca="1" si="56"/>
        <v/>
      </c>
      <c r="G345" t="str">
        <f t="shared" si="65"/>
        <v/>
      </c>
      <c r="H345" t="str">
        <f>IF(A345="","",IF(COUNTIF($G$2:G344,G345)&gt;0,"",MAX($H$2:H344)+1))</f>
        <v/>
      </c>
      <c r="I345" t="str">
        <f>IF(H345="","",IF(COUNTIF($P$1:P344,P345)&gt;0,B345+3,B345))</f>
        <v/>
      </c>
      <c r="J345" t="str">
        <f t="shared" si="66"/>
        <v/>
      </c>
      <c r="K345" t="str">
        <f t="shared" si="62"/>
        <v/>
      </c>
      <c r="L345" t="str">
        <f t="shared" si="57"/>
        <v/>
      </c>
      <c r="M345" t="str">
        <f t="shared" si="58"/>
        <v/>
      </c>
      <c r="N345" t="str">
        <f t="shared" si="63"/>
        <v/>
      </c>
      <c r="O345" t="str">
        <f t="shared" si="59"/>
        <v/>
      </c>
      <c r="P345" t="str">
        <f t="shared" si="64"/>
        <v/>
      </c>
    </row>
    <row r="346" spans="1:16">
      <c r="A346" s="28" t="str">
        <f>IF(A345="","",IF(A345+1&gt;現場閉所取得計画表・実施状況報告書!$J$7,"",A345+1))</f>
        <v/>
      </c>
      <c r="B346" t="str">
        <f t="shared" ca="1" si="60"/>
        <v/>
      </c>
      <c r="C346" t="str" cm="1">
        <f t="array" aca="1" ref="C346" ca="1">IF(A346="","",IF(INDIRECT("現場閉所取得計画表・実施状況報告書!R"&amp;B346+1&amp;"C"&amp;2+WEEKDAY(A346,1),FALSE)=0,"",INDIRECT("現場閉所取得計画表・実施状況報告書!R"&amp;B346+1&amp;"C"&amp;2+WEEKDAY(A346,1),FALSE)))</f>
        <v/>
      </c>
      <c r="D346" t="str" cm="1">
        <f t="array" aca="1" ref="D346" ca="1">IF(A346="","",IF(INDIRECT("現場閉所取得計画表・実施状況報告書!R"&amp;B346+2&amp;"C"&amp;2+WEEKDAY(A346,1),FALSE)=0,"",INDIRECT("現場閉所取得計画表・実施状況報告書!R"&amp;B346+2&amp;"C"&amp;2+WEEKDAY(A346,1),FALSE)))</f>
        <v/>
      </c>
      <c r="E346" t="str">
        <f t="shared" si="61"/>
        <v/>
      </c>
      <c r="F346" t="str">
        <f t="shared" ca="1" si="56"/>
        <v/>
      </c>
      <c r="G346" t="str">
        <f t="shared" si="65"/>
        <v/>
      </c>
      <c r="H346" t="str">
        <f>IF(A346="","",IF(COUNTIF($G$2:G345,G346)&gt;0,"",MAX($H$2:H345)+1))</f>
        <v/>
      </c>
      <c r="I346" t="str">
        <f>IF(H346="","",IF(COUNTIF($P$1:P345,P346)&gt;0,B346+3,B346))</f>
        <v/>
      </c>
      <c r="J346" t="str">
        <f t="shared" si="66"/>
        <v/>
      </c>
      <c r="K346" t="str">
        <f t="shared" si="62"/>
        <v/>
      </c>
      <c r="L346" t="str">
        <f t="shared" si="57"/>
        <v/>
      </c>
      <c r="M346" t="str">
        <f t="shared" si="58"/>
        <v/>
      </c>
      <c r="N346" t="str">
        <f t="shared" si="63"/>
        <v/>
      </c>
      <c r="O346" t="str">
        <f t="shared" si="59"/>
        <v/>
      </c>
      <c r="P346" t="str">
        <f t="shared" si="64"/>
        <v/>
      </c>
    </row>
    <row r="347" spans="1:16">
      <c r="A347" s="28" t="str">
        <f>IF(A346="","",IF(A346+1&gt;現場閉所取得計画表・実施状況報告書!$J$7,"",A346+1))</f>
        <v/>
      </c>
      <c r="B347" t="str">
        <f t="shared" ca="1" si="60"/>
        <v/>
      </c>
      <c r="C347" t="str" cm="1">
        <f t="array" aca="1" ref="C347" ca="1">IF(A347="","",IF(INDIRECT("現場閉所取得計画表・実施状況報告書!R"&amp;B347+1&amp;"C"&amp;2+WEEKDAY(A347,1),FALSE)=0,"",INDIRECT("現場閉所取得計画表・実施状況報告書!R"&amp;B347+1&amp;"C"&amp;2+WEEKDAY(A347,1),FALSE)))</f>
        <v/>
      </c>
      <c r="D347" t="str" cm="1">
        <f t="array" aca="1" ref="D347" ca="1">IF(A347="","",IF(INDIRECT("現場閉所取得計画表・実施状況報告書!R"&amp;B347+2&amp;"C"&amp;2+WEEKDAY(A347,1),FALSE)=0,"",INDIRECT("現場閉所取得計画表・実施状況報告書!R"&amp;B347+2&amp;"C"&amp;2+WEEKDAY(A347,1),FALSE)))</f>
        <v/>
      </c>
      <c r="E347" t="str">
        <f t="shared" si="61"/>
        <v/>
      </c>
      <c r="F347" t="str">
        <f t="shared" ca="1" si="56"/>
        <v/>
      </c>
      <c r="G347" t="str">
        <f t="shared" si="65"/>
        <v/>
      </c>
      <c r="H347" t="str">
        <f>IF(A347="","",IF(COUNTIF($G$2:G346,G347)&gt;0,"",MAX($H$2:H346)+1))</f>
        <v/>
      </c>
      <c r="I347" t="str">
        <f>IF(H347="","",IF(COUNTIF($P$1:P346,P347)&gt;0,B347+3,B347))</f>
        <v/>
      </c>
      <c r="J347" t="str">
        <f t="shared" si="66"/>
        <v/>
      </c>
      <c r="K347" t="str">
        <f t="shared" si="62"/>
        <v/>
      </c>
      <c r="L347" t="str">
        <f t="shared" si="57"/>
        <v/>
      </c>
      <c r="M347" t="str">
        <f t="shared" si="58"/>
        <v/>
      </c>
      <c r="N347" t="str">
        <f t="shared" si="63"/>
        <v/>
      </c>
      <c r="O347" t="str">
        <f t="shared" si="59"/>
        <v/>
      </c>
      <c r="P347" t="str">
        <f t="shared" si="64"/>
        <v/>
      </c>
    </row>
    <row r="348" spans="1:16">
      <c r="A348" s="28" t="str">
        <f>IF(A347="","",IF(A347+1&gt;現場閉所取得計画表・実施状況報告書!$J$7,"",A347+1))</f>
        <v/>
      </c>
      <c r="B348" t="str">
        <f t="shared" ca="1" si="60"/>
        <v/>
      </c>
      <c r="C348" t="str" cm="1">
        <f t="array" aca="1" ref="C348" ca="1">IF(A348="","",IF(INDIRECT("現場閉所取得計画表・実施状況報告書!R"&amp;B348+1&amp;"C"&amp;2+WEEKDAY(A348,1),FALSE)=0,"",INDIRECT("現場閉所取得計画表・実施状況報告書!R"&amp;B348+1&amp;"C"&amp;2+WEEKDAY(A348,1),FALSE)))</f>
        <v/>
      </c>
      <c r="D348" t="str" cm="1">
        <f t="array" aca="1" ref="D348" ca="1">IF(A348="","",IF(INDIRECT("現場閉所取得計画表・実施状況報告書!R"&amp;B348+2&amp;"C"&amp;2+WEEKDAY(A348,1),FALSE)=0,"",INDIRECT("現場閉所取得計画表・実施状況報告書!R"&amp;B348+2&amp;"C"&amp;2+WEEKDAY(A348,1),FALSE)))</f>
        <v/>
      </c>
      <c r="E348" t="str">
        <f t="shared" si="61"/>
        <v/>
      </c>
      <c r="F348" t="str">
        <f t="shared" ca="1" si="56"/>
        <v/>
      </c>
      <c r="G348" t="str">
        <f t="shared" si="65"/>
        <v/>
      </c>
      <c r="H348" t="str">
        <f>IF(A348="","",IF(COUNTIF($G$2:G347,G348)&gt;0,"",MAX($H$2:H347)+1))</f>
        <v/>
      </c>
      <c r="I348" t="str">
        <f>IF(H348="","",IF(COUNTIF($P$1:P347,P348)&gt;0,B348+3,B348))</f>
        <v/>
      </c>
      <c r="J348" t="str">
        <f t="shared" si="66"/>
        <v/>
      </c>
      <c r="K348" t="str">
        <f t="shared" si="62"/>
        <v/>
      </c>
      <c r="L348" t="str">
        <f t="shared" si="57"/>
        <v/>
      </c>
      <c r="M348" t="str">
        <f t="shared" si="58"/>
        <v/>
      </c>
      <c r="N348" t="str">
        <f t="shared" si="63"/>
        <v/>
      </c>
      <c r="O348" t="str">
        <f t="shared" si="59"/>
        <v/>
      </c>
      <c r="P348" t="str">
        <f t="shared" si="64"/>
        <v/>
      </c>
    </row>
    <row r="349" spans="1:16">
      <c r="A349" s="28" t="str">
        <f>IF(A348="","",IF(A348+1&gt;現場閉所取得計画表・実施状況報告書!$J$7,"",A348+1))</f>
        <v/>
      </c>
      <c r="B349" t="str">
        <f t="shared" ca="1" si="60"/>
        <v/>
      </c>
      <c r="C349" t="str" cm="1">
        <f t="array" aca="1" ref="C349" ca="1">IF(A349="","",IF(INDIRECT("現場閉所取得計画表・実施状況報告書!R"&amp;B349+1&amp;"C"&amp;2+WEEKDAY(A349,1),FALSE)=0,"",INDIRECT("現場閉所取得計画表・実施状況報告書!R"&amp;B349+1&amp;"C"&amp;2+WEEKDAY(A349,1),FALSE)))</f>
        <v/>
      </c>
      <c r="D349" t="str" cm="1">
        <f t="array" aca="1" ref="D349" ca="1">IF(A349="","",IF(INDIRECT("現場閉所取得計画表・実施状況報告書!R"&amp;B349+2&amp;"C"&amp;2+WEEKDAY(A349,1),FALSE)=0,"",INDIRECT("現場閉所取得計画表・実施状況報告書!R"&amp;B349+2&amp;"C"&amp;2+WEEKDAY(A349,1),FALSE)))</f>
        <v/>
      </c>
      <c r="E349" t="str">
        <f t="shared" si="61"/>
        <v/>
      </c>
      <c r="F349" t="str">
        <f t="shared" ca="1" si="56"/>
        <v/>
      </c>
      <c r="G349" t="str">
        <f t="shared" si="65"/>
        <v/>
      </c>
      <c r="H349" t="str">
        <f>IF(A349="","",IF(COUNTIF($G$2:G348,G349)&gt;0,"",MAX($H$2:H348)+1))</f>
        <v/>
      </c>
      <c r="I349" t="str">
        <f>IF(H349="","",IF(COUNTIF($P$1:P348,P349)&gt;0,B349+3,B349))</f>
        <v/>
      </c>
      <c r="J349" t="str">
        <f t="shared" si="66"/>
        <v/>
      </c>
      <c r="K349" t="str">
        <f t="shared" si="62"/>
        <v/>
      </c>
      <c r="L349" t="str">
        <f t="shared" si="57"/>
        <v/>
      </c>
      <c r="M349" t="str">
        <f t="shared" si="58"/>
        <v/>
      </c>
      <c r="N349" t="str">
        <f t="shared" si="63"/>
        <v/>
      </c>
      <c r="O349" t="str">
        <f t="shared" si="59"/>
        <v/>
      </c>
      <c r="P349" t="str">
        <f t="shared" si="64"/>
        <v/>
      </c>
    </row>
    <row r="350" spans="1:16">
      <c r="A350" s="28" t="str">
        <f>IF(A349="","",IF(A349+1&gt;現場閉所取得計画表・実施状況報告書!$J$7,"",A349+1))</f>
        <v/>
      </c>
      <c r="B350" t="str">
        <f t="shared" ca="1" si="60"/>
        <v/>
      </c>
      <c r="C350" t="str" cm="1">
        <f t="array" aca="1" ref="C350" ca="1">IF(A350="","",IF(INDIRECT("現場閉所取得計画表・実施状況報告書!R"&amp;B350+1&amp;"C"&amp;2+WEEKDAY(A350,1),FALSE)=0,"",INDIRECT("現場閉所取得計画表・実施状況報告書!R"&amp;B350+1&amp;"C"&amp;2+WEEKDAY(A350,1),FALSE)))</f>
        <v/>
      </c>
      <c r="D350" t="str" cm="1">
        <f t="array" aca="1" ref="D350" ca="1">IF(A350="","",IF(INDIRECT("現場閉所取得計画表・実施状況報告書!R"&amp;B350+2&amp;"C"&amp;2+WEEKDAY(A350,1),FALSE)=0,"",INDIRECT("現場閉所取得計画表・実施状況報告書!R"&amp;B350+2&amp;"C"&amp;2+WEEKDAY(A350,1),FALSE)))</f>
        <v/>
      </c>
      <c r="E350" t="str">
        <f t="shared" si="61"/>
        <v/>
      </c>
      <c r="F350" t="str">
        <f t="shared" ca="1" si="56"/>
        <v/>
      </c>
      <c r="G350" t="str">
        <f t="shared" si="65"/>
        <v/>
      </c>
      <c r="H350" t="str">
        <f>IF(A350="","",IF(COUNTIF($G$2:G349,G350)&gt;0,"",MAX($H$2:H349)+1))</f>
        <v/>
      </c>
      <c r="I350" t="str">
        <f>IF(H350="","",IF(COUNTIF($P$1:P349,P350)&gt;0,B350+3,B350))</f>
        <v/>
      </c>
      <c r="J350" t="str">
        <f t="shared" si="66"/>
        <v/>
      </c>
      <c r="K350" t="str">
        <f t="shared" si="62"/>
        <v/>
      </c>
      <c r="L350" t="str">
        <f t="shared" si="57"/>
        <v/>
      </c>
      <c r="M350" t="str">
        <f t="shared" si="58"/>
        <v/>
      </c>
      <c r="N350" t="str">
        <f t="shared" si="63"/>
        <v/>
      </c>
      <c r="O350" t="str">
        <f t="shared" si="59"/>
        <v/>
      </c>
      <c r="P350" t="str">
        <f t="shared" si="64"/>
        <v/>
      </c>
    </row>
    <row r="351" spans="1:16">
      <c r="A351" s="28" t="str">
        <f>IF(A350="","",IF(A350+1&gt;現場閉所取得計画表・実施状況報告書!$J$7,"",A350+1))</f>
        <v/>
      </c>
      <c r="B351" t="str">
        <f t="shared" ca="1" si="60"/>
        <v/>
      </c>
      <c r="C351" t="str" cm="1">
        <f t="array" aca="1" ref="C351" ca="1">IF(A351="","",IF(INDIRECT("現場閉所取得計画表・実施状況報告書!R"&amp;B351+1&amp;"C"&amp;2+WEEKDAY(A351,1),FALSE)=0,"",INDIRECT("現場閉所取得計画表・実施状況報告書!R"&amp;B351+1&amp;"C"&amp;2+WEEKDAY(A351,1),FALSE)))</f>
        <v/>
      </c>
      <c r="D351" t="str" cm="1">
        <f t="array" aca="1" ref="D351" ca="1">IF(A351="","",IF(INDIRECT("現場閉所取得計画表・実施状況報告書!R"&amp;B351+2&amp;"C"&amp;2+WEEKDAY(A351,1),FALSE)=0,"",INDIRECT("現場閉所取得計画表・実施状況報告書!R"&amp;B351+2&amp;"C"&amp;2+WEEKDAY(A351,1),FALSE)))</f>
        <v/>
      </c>
      <c r="E351" t="str">
        <f t="shared" si="61"/>
        <v/>
      </c>
      <c r="F351" t="str">
        <f t="shared" ca="1" si="56"/>
        <v/>
      </c>
      <c r="G351" t="str">
        <f t="shared" si="65"/>
        <v/>
      </c>
      <c r="H351" t="str">
        <f>IF(A351="","",IF(COUNTIF($G$2:G350,G351)&gt;0,"",MAX($H$2:H350)+1))</f>
        <v/>
      </c>
      <c r="I351" t="str">
        <f>IF(H351="","",IF(COUNTIF($P$1:P350,P351)&gt;0,B351+3,B351))</f>
        <v/>
      </c>
      <c r="J351" t="str">
        <f t="shared" si="66"/>
        <v/>
      </c>
      <c r="K351" t="str">
        <f t="shared" si="62"/>
        <v/>
      </c>
      <c r="L351" t="str">
        <f t="shared" si="57"/>
        <v/>
      </c>
      <c r="M351" t="str">
        <f t="shared" si="58"/>
        <v/>
      </c>
      <c r="N351" t="str">
        <f t="shared" si="63"/>
        <v/>
      </c>
      <c r="O351" t="str">
        <f t="shared" si="59"/>
        <v/>
      </c>
      <c r="P351" t="str">
        <f t="shared" si="64"/>
        <v/>
      </c>
    </row>
    <row r="352" spans="1:16">
      <c r="A352" s="28" t="str">
        <f>IF(A351="","",IF(A351+1&gt;現場閉所取得計画表・実施状況報告書!$J$7,"",A351+1))</f>
        <v/>
      </c>
      <c r="B352" t="str">
        <f t="shared" ca="1" si="60"/>
        <v/>
      </c>
      <c r="C352" t="str" cm="1">
        <f t="array" aca="1" ref="C352" ca="1">IF(A352="","",IF(INDIRECT("現場閉所取得計画表・実施状況報告書!R"&amp;B352+1&amp;"C"&amp;2+WEEKDAY(A352,1),FALSE)=0,"",INDIRECT("現場閉所取得計画表・実施状況報告書!R"&amp;B352+1&amp;"C"&amp;2+WEEKDAY(A352,1),FALSE)))</f>
        <v/>
      </c>
      <c r="D352" t="str" cm="1">
        <f t="array" aca="1" ref="D352" ca="1">IF(A352="","",IF(INDIRECT("現場閉所取得計画表・実施状況報告書!R"&amp;B352+2&amp;"C"&amp;2+WEEKDAY(A352,1),FALSE)=0,"",INDIRECT("現場閉所取得計画表・実施状況報告書!R"&amp;B352+2&amp;"C"&amp;2+WEEKDAY(A352,1),FALSE)))</f>
        <v/>
      </c>
      <c r="E352" t="str">
        <f t="shared" si="61"/>
        <v/>
      </c>
      <c r="F352" t="str">
        <f t="shared" ca="1" si="56"/>
        <v/>
      </c>
      <c r="G352" t="str">
        <f t="shared" si="65"/>
        <v/>
      </c>
      <c r="H352" t="str">
        <f>IF(A352="","",IF(COUNTIF($G$2:G351,G352)&gt;0,"",MAX($H$2:H351)+1))</f>
        <v/>
      </c>
      <c r="I352" t="str">
        <f>IF(H352="","",IF(COUNTIF($P$1:P351,P352)&gt;0,B352+3,B352))</f>
        <v/>
      </c>
      <c r="J352" t="str">
        <f t="shared" si="66"/>
        <v/>
      </c>
      <c r="K352" t="str">
        <f t="shared" si="62"/>
        <v/>
      </c>
      <c r="L352" t="str">
        <f t="shared" si="57"/>
        <v/>
      </c>
      <c r="M352" t="str">
        <f t="shared" si="58"/>
        <v/>
      </c>
      <c r="N352" t="str">
        <f t="shared" si="63"/>
        <v/>
      </c>
      <c r="O352" t="str">
        <f t="shared" si="59"/>
        <v/>
      </c>
      <c r="P352" t="str">
        <f t="shared" si="64"/>
        <v/>
      </c>
    </row>
    <row r="353" spans="1:16">
      <c r="A353" s="28" t="str">
        <f>IF(A352="","",IF(A352+1&gt;現場閉所取得計画表・実施状況報告書!$J$7,"",A352+1))</f>
        <v/>
      </c>
      <c r="B353" t="str">
        <f t="shared" ca="1" si="60"/>
        <v/>
      </c>
      <c r="C353" t="str" cm="1">
        <f t="array" aca="1" ref="C353" ca="1">IF(A353="","",IF(INDIRECT("現場閉所取得計画表・実施状況報告書!R"&amp;B353+1&amp;"C"&amp;2+WEEKDAY(A353,1),FALSE)=0,"",INDIRECT("現場閉所取得計画表・実施状況報告書!R"&amp;B353+1&amp;"C"&amp;2+WEEKDAY(A353,1),FALSE)))</f>
        <v/>
      </c>
      <c r="D353" t="str" cm="1">
        <f t="array" aca="1" ref="D353" ca="1">IF(A353="","",IF(INDIRECT("現場閉所取得計画表・実施状況報告書!R"&amp;B353+2&amp;"C"&amp;2+WEEKDAY(A353,1),FALSE)=0,"",INDIRECT("現場閉所取得計画表・実施状況報告書!R"&amp;B353+2&amp;"C"&amp;2+WEEKDAY(A353,1),FALSE)))</f>
        <v/>
      </c>
      <c r="E353" t="str">
        <f t="shared" si="61"/>
        <v/>
      </c>
      <c r="F353" t="str">
        <f t="shared" ca="1" si="56"/>
        <v/>
      </c>
      <c r="G353" t="str">
        <f t="shared" si="65"/>
        <v/>
      </c>
      <c r="H353" t="str">
        <f>IF(A353="","",IF(COUNTIF($G$2:G352,G353)&gt;0,"",MAX($H$2:H352)+1))</f>
        <v/>
      </c>
      <c r="I353" t="str">
        <f>IF(H353="","",IF(COUNTIF($P$1:P352,P353)&gt;0,B353+3,B353))</f>
        <v/>
      </c>
      <c r="J353" t="str">
        <f t="shared" si="66"/>
        <v/>
      </c>
      <c r="K353" t="str">
        <f t="shared" si="62"/>
        <v/>
      </c>
      <c r="L353" t="str">
        <f t="shared" si="57"/>
        <v/>
      </c>
      <c r="M353" t="str">
        <f t="shared" si="58"/>
        <v/>
      </c>
      <c r="N353" t="str">
        <f t="shared" si="63"/>
        <v/>
      </c>
      <c r="O353" t="str">
        <f t="shared" si="59"/>
        <v/>
      </c>
      <c r="P353" t="str">
        <f t="shared" si="64"/>
        <v/>
      </c>
    </row>
    <row r="354" spans="1:16">
      <c r="A354" s="28" t="str">
        <f>IF(A353="","",IF(A353+1&gt;現場閉所取得計画表・実施状況報告書!$J$7,"",A353+1))</f>
        <v/>
      </c>
      <c r="B354" t="str">
        <f t="shared" ca="1" si="60"/>
        <v/>
      </c>
      <c r="C354" t="str" cm="1">
        <f t="array" aca="1" ref="C354" ca="1">IF(A354="","",IF(INDIRECT("現場閉所取得計画表・実施状況報告書!R"&amp;B354+1&amp;"C"&amp;2+WEEKDAY(A354,1),FALSE)=0,"",INDIRECT("現場閉所取得計画表・実施状況報告書!R"&amp;B354+1&amp;"C"&amp;2+WEEKDAY(A354,1),FALSE)))</f>
        <v/>
      </c>
      <c r="D354" t="str" cm="1">
        <f t="array" aca="1" ref="D354" ca="1">IF(A354="","",IF(INDIRECT("現場閉所取得計画表・実施状況報告書!R"&amp;B354+2&amp;"C"&amp;2+WEEKDAY(A354,1),FALSE)=0,"",INDIRECT("現場閉所取得計画表・実施状況報告書!R"&amp;B354+2&amp;"C"&amp;2+WEEKDAY(A354,1),FALSE)))</f>
        <v/>
      </c>
      <c r="E354" t="str">
        <f t="shared" si="61"/>
        <v/>
      </c>
      <c r="F354" t="str">
        <f t="shared" ca="1" si="56"/>
        <v/>
      </c>
      <c r="G354" t="str">
        <f t="shared" si="65"/>
        <v/>
      </c>
      <c r="H354" t="str">
        <f>IF(A354="","",IF(COUNTIF($G$2:G353,G354)&gt;0,"",MAX($H$2:H353)+1))</f>
        <v/>
      </c>
      <c r="I354" t="str">
        <f>IF(H354="","",IF(COUNTIF($P$1:P353,P354)&gt;0,B354+3,B354))</f>
        <v/>
      </c>
      <c r="J354" t="str">
        <f t="shared" si="66"/>
        <v/>
      </c>
      <c r="K354" t="str">
        <f t="shared" si="62"/>
        <v/>
      </c>
      <c r="L354" t="str">
        <f t="shared" si="57"/>
        <v/>
      </c>
      <c r="M354" t="str">
        <f t="shared" si="58"/>
        <v/>
      </c>
      <c r="N354" t="str">
        <f t="shared" si="63"/>
        <v/>
      </c>
      <c r="O354" t="str">
        <f t="shared" si="59"/>
        <v/>
      </c>
      <c r="P354" t="str">
        <f t="shared" si="64"/>
        <v/>
      </c>
    </row>
    <row r="355" spans="1:16">
      <c r="A355" s="28" t="str">
        <f>IF(A354="","",IF(A354+1&gt;現場閉所取得計画表・実施状況報告書!$J$7,"",A354+1))</f>
        <v/>
      </c>
      <c r="B355" t="str">
        <f t="shared" ca="1" si="60"/>
        <v/>
      </c>
      <c r="C355" t="str" cm="1">
        <f t="array" aca="1" ref="C355" ca="1">IF(A355="","",IF(INDIRECT("現場閉所取得計画表・実施状況報告書!R"&amp;B355+1&amp;"C"&amp;2+WEEKDAY(A355,1),FALSE)=0,"",INDIRECT("現場閉所取得計画表・実施状況報告書!R"&amp;B355+1&amp;"C"&amp;2+WEEKDAY(A355,1),FALSE)))</f>
        <v/>
      </c>
      <c r="D355" t="str" cm="1">
        <f t="array" aca="1" ref="D355" ca="1">IF(A355="","",IF(INDIRECT("現場閉所取得計画表・実施状況報告書!R"&amp;B355+2&amp;"C"&amp;2+WEEKDAY(A355,1),FALSE)=0,"",INDIRECT("現場閉所取得計画表・実施状況報告書!R"&amp;B355+2&amp;"C"&amp;2+WEEKDAY(A355,1),FALSE)))</f>
        <v/>
      </c>
      <c r="E355" t="str">
        <f t="shared" si="61"/>
        <v/>
      </c>
      <c r="F355" t="str">
        <f t="shared" ca="1" si="56"/>
        <v/>
      </c>
      <c r="G355" t="str">
        <f t="shared" si="65"/>
        <v/>
      </c>
      <c r="H355" t="str">
        <f>IF(A355="","",IF(COUNTIF($G$2:G354,G355)&gt;0,"",MAX($H$2:H354)+1))</f>
        <v/>
      </c>
      <c r="I355" t="str">
        <f>IF(H355="","",IF(COUNTIF($P$1:P354,P355)&gt;0,B355+3,B355))</f>
        <v/>
      </c>
      <c r="J355" t="str">
        <f t="shared" si="66"/>
        <v/>
      </c>
      <c r="K355" t="str">
        <f t="shared" si="62"/>
        <v/>
      </c>
      <c r="L355" t="str">
        <f t="shared" si="57"/>
        <v/>
      </c>
      <c r="M355" t="str">
        <f t="shared" si="58"/>
        <v/>
      </c>
      <c r="N355" t="str">
        <f t="shared" si="63"/>
        <v/>
      </c>
      <c r="O355" t="str">
        <f t="shared" si="59"/>
        <v/>
      </c>
      <c r="P355" t="str">
        <f t="shared" si="64"/>
        <v/>
      </c>
    </row>
    <row r="356" spans="1:16">
      <c r="A356" s="28" t="str">
        <f>IF(A355="","",IF(A355+1&gt;現場閉所取得計画表・実施状況報告書!$J$7,"",A355+1))</f>
        <v/>
      </c>
      <c r="B356" t="str">
        <f t="shared" ca="1" si="60"/>
        <v/>
      </c>
      <c r="C356" t="str" cm="1">
        <f t="array" aca="1" ref="C356" ca="1">IF(A356="","",IF(INDIRECT("現場閉所取得計画表・実施状況報告書!R"&amp;B356+1&amp;"C"&amp;2+WEEKDAY(A356,1),FALSE)=0,"",INDIRECT("現場閉所取得計画表・実施状況報告書!R"&amp;B356+1&amp;"C"&amp;2+WEEKDAY(A356,1),FALSE)))</f>
        <v/>
      </c>
      <c r="D356" t="str" cm="1">
        <f t="array" aca="1" ref="D356" ca="1">IF(A356="","",IF(INDIRECT("現場閉所取得計画表・実施状況報告書!R"&amp;B356+2&amp;"C"&amp;2+WEEKDAY(A356,1),FALSE)=0,"",INDIRECT("現場閉所取得計画表・実施状況報告書!R"&amp;B356+2&amp;"C"&amp;2+WEEKDAY(A356,1),FALSE)))</f>
        <v/>
      </c>
      <c r="E356" t="str">
        <f t="shared" si="61"/>
        <v/>
      </c>
      <c r="F356" t="str">
        <f t="shared" ca="1" si="56"/>
        <v/>
      </c>
      <c r="G356" t="str">
        <f t="shared" si="65"/>
        <v/>
      </c>
      <c r="H356" t="str">
        <f>IF(A356="","",IF(COUNTIF($G$2:G355,G356)&gt;0,"",MAX($H$2:H355)+1))</f>
        <v/>
      </c>
      <c r="I356" t="str">
        <f>IF(H356="","",IF(COUNTIF($P$1:P355,P356)&gt;0,B356+3,B356))</f>
        <v/>
      </c>
      <c r="J356" t="str">
        <f t="shared" si="66"/>
        <v/>
      </c>
      <c r="K356" t="str">
        <f t="shared" si="62"/>
        <v/>
      </c>
      <c r="L356" t="str">
        <f t="shared" si="57"/>
        <v/>
      </c>
      <c r="M356" t="str">
        <f t="shared" si="58"/>
        <v/>
      </c>
      <c r="N356" t="str">
        <f t="shared" si="63"/>
        <v/>
      </c>
      <c r="O356" t="str">
        <f t="shared" si="59"/>
        <v/>
      </c>
      <c r="P356" t="str">
        <f t="shared" si="64"/>
        <v/>
      </c>
    </row>
    <row r="357" spans="1:16">
      <c r="A357" s="28" t="str">
        <f>IF(A356="","",IF(A356+1&gt;現場閉所取得計画表・実施状況報告書!$J$7,"",A356+1))</f>
        <v/>
      </c>
      <c r="B357" t="str">
        <f t="shared" ca="1" si="60"/>
        <v/>
      </c>
      <c r="C357" t="str" cm="1">
        <f t="array" aca="1" ref="C357" ca="1">IF(A357="","",IF(INDIRECT("現場閉所取得計画表・実施状況報告書!R"&amp;B357+1&amp;"C"&amp;2+WEEKDAY(A357,1),FALSE)=0,"",INDIRECT("現場閉所取得計画表・実施状況報告書!R"&amp;B357+1&amp;"C"&amp;2+WEEKDAY(A357,1),FALSE)))</f>
        <v/>
      </c>
      <c r="D357" t="str" cm="1">
        <f t="array" aca="1" ref="D357" ca="1">IF(A357="","",IF(INDIRECT("現場閉所取得計画表・実施状況報告書!R"&amp;B357+2&amp;"C"&amp;2+WEEKDAY(A357,1),FALSE)=0,"",INDIRECT("現場閉所取得計画表・実施状況報告書!R"&amp;B357+2&amp;"C"&amp;2+WEEKDAY(A357,1),FALSE)))</f>
        <v/>
      </c>
      <c r="E357" t="str">
        <f t="shared" si="61"/>
        <v/>
      </c>
      <c r="F357" t="str">
        <f t="shared" ca="1" si="56"/>
        <v/>
      </c>
      <c r="G357" t="str">
        <f t="shared" si="65"/>
        <v/>
      </c>
      <c r="H357" t="str">
        <f>IF(A357="","",IF(COUNTIF($G$2:G356,G357)&gt;0,"",MAX($H$2:H356)+1))</f>
        <v/>
      </c>
      <c r="I357" t="str">
        <f>IF(H357="","",IF(COUNTIF($P$1:P356,P357)&gt;0,B357+3,B357))</f>
        <v/>
      </c>
      <c r="J357" t="str">
        <f t="shared" si="66"/>
        <v/>
      </c>
      <c r="K357" t="str">
        <f t="shared" si="62"/>
        <v/>
      </c>
      <c r="L357" t="str">
        <f t="shared" si="57"/>
        <v/>
      </c>
      <c r="M357" t="str">
        <f t="shared" si="58"/>
        <v/>
      </c>
      <c r="N357" t="str">
        <f t="shared" si="63"/>
        <v/>
      </c>
      <c r="O357" t="str">
        <f t="shared" si="59"/>
        <v/>
      </c>
      <c r="P357" t="str">
        <f t="shared" si="64"/>
        <v/>
      </c>
    </row>
    <row r="358" spans="1:16">
      <c r="A358" s="28" t="str">
        <f>IF(A357="","",IF(A357+1&gt;現場閉所取得計画表・実施状況報告書!$J$7,"",A357+1))</f>
        <v/>
      </c>
      <c r="B358" t="str">
        <f t="shared" ca="1" si="60"/>
        <v/>
      </c>
      <c r="C358" t="str" cm="1">
        <f t="array" aca="1" ref="C358" ca="1">IF(A358="","",IF(INDIRECT("現場閉所取得計画表・実施状況報告書!R"&amp;B358+1&amp;"C"&amp;2+WEEKDAY(A358,1),FALSE)=0,"",INDIRECT("現場閉所取得計画表・実施状況報告書!R"&amp;B358+1&amp;"C"&amp;2+WEEKDAY(A358,1),FALSE)))</f>
        <v/>
      </c>
      <c r="D358" t="str" cm="1">
        <f t="array" aca="1" ref="D358" ca="1">IF(A358="","",IF(INDIRECT("現場閉所取得計画表・実施状況報告書!R"&amp;B358+2&amp;"C"&amp;2+WEEKDAY(A358,1),FALSE)=0,"",INDIRECT("現場閉所取得計画表・実施状況報告書!R"&amp;B358+2&amp;"C"&amp;2+WEEKDAY(A358,1),FALSE)))</f>
        <v/>
      </c>
      <c r="E358" t="str">
        <f t="shared" si="61"/>
        <v/>
      </c>
      <c r="F358" t="str">
        <f t="shared" ca="1" si="56"/>
        <v/>
      </c>
      <c r="G358" t="str">
        <f t="shared" si="65"/>
        <v/>
      </c>
      <c r="H358" t="str">
        <f>IF(A358="","",IF(COUNTIF($G$2:G357,G358)&gt;0,"",MAX($H$2:H357)+1))</f>
        <v/>
      </c>
      <c r="I358" t="str">
        <f>IF(H358="","",IF(COUNTIF($P$1:P357,P358)&gt;0,B358+3,B358))</f>
        <v/>
      </c>
      <c r="J358" t="str">
        <f t="shared" si="66"/>
        <v/>
      </c>
      <c r="K358" t="str">
        <f t="shared" si="62"/>
        <v/>
      </c>
      <c r="L358" t="str">
        <f t="shared" si="57"/>
        <v/>
      </c>
      <c r="M358" t="str">
        <f t="shared" si="58"/>
        <v/>
      </c>
      <c r="N358" t="str">
        <f t="shared" si="63"/>
        <v/>
      </c>
      <c r="O358" t="str">
        <f t="shared" si="59"/>
        <v/>
      </c>
      <c r="P358" t="str">
        <f t="shared" si="64"/>
        <v/>
      </c>
    </row>
    <row r="359" spans="1:16">
      <c r="A359" s="28" t="str">
        <f>IF(A358="","",IF(A358+1&gt;現場閉所取得計画表・実施状況報告書!$J$7,"",A358+1))</f>
        <v/>
      </c>
      <c r="B359" t="str">
        <f t="shared" ca="1" si="60"/>
        <v/>
      </c>
      <c r="C359" t="str" cm="1">
        <f t="array" aca="1" ref="C359" ca="1">IF(A359="","",IF(INDIRECT("現場閉所取得計画表・実施状況報告書!R"&amp;B359+1&amp;"C"&amp;2+WEEKDAY(A359,1),FALSE)=0,"",INDIRECT("現場閉所取得計画表・実施状況報告書!R"&amp;B359+1&amp;"C"&amp;2+WEEKDAY(A359,1),FALSE)))</f>
        <v/>
      </c>
      <c r="D359" t="str" cm="1">
        <f t="array" aca="1" ref="D359" ca="1">IF(A359="","",IF(INDIRECT("現場閉所取得計画表・実施状況報告書!R"&amp;B359+2&amp;"C"&amp;2+WEEKDAY(A359,1),FALSE)=0,"",INDIRECT("現場閉所取得計画表・実施状況報告書!R"&amp;B359+2&amp;"C"&amp;2+WEEKDAY(A359,1),FALSE)))</f>
        <v/>
      </c>
      <c r="E359" t="str">
        <f t="shared" si="61"/>
        <v/>
      </c>
      <c r="F359" t="str">
        <f t="shared" ca="1" si="56"/>
        <v/>
      </c>
      <c r="G359" t="str">
        <f t="shared" si="65"/>
        <v/>
      </c>
      <c r="H359" t="str">
        <f>IF(A359="","",IF(COUNTIF($G$2:G358,G359)&gt;0,"",MAX($H$2:H358)+1))</f>
        <v/>
      </c>
      <c r="I359" t="str">
        <f>IF(H359="","",IF(COUNTIF($P$1:P358,P359)&gt;0,B359+3,B359))</f>
        <v/>
      </c>
      <c r="J359" t="str">
        <f t="shared" si="66"/>
        <v/>
      </c>
      <c r="K359" t="str">
        <f t="shared" si="62"/>
        <v/>
      </c>
      <c r="L359" t="str">
        <f t="shared" si="57"/>
        <v/>
      </c>
      <c r="M359" t="str">
        <f t="shared" si="58"/>
        <v/>
      </c>
      <c r="N359" t="str">
        <f t="shared" si="63"/>
        <v/>
      </c>
      <c r="O359" t="str">
        <f t="shared" si="59"/>
        <v/>
      </c>
      <c r="P359" t="str">
        <f t="shared" si="64"/>
        <v/>
      </c>
    </row>
    <row r="360" spans="1:16">
      <c r="A360" s="28" t="str">
        <f>IF(A359="","",IF(A359+1&gt;現場閉所取得計画表・実施状況報告書!$J$7,"",A359+1))</f>
        <v/>
      </c>
      <c r="B360" t="str">
        <f t="shared" ca="1" si="60"/>
        <v/>
      </c>
      <c r="C360" t="str" cm="1">
        <f t="array" aca="1" ref="C360" ca="1">IF(A360="","",IF(INDIRECT("現場閉所取得計画表・実施状況報告書!R"&amp;B360+1&amp;"C"&amp;2+WEEKDAY(A360,1),FALSE)=0,"",INDIRECT("現場閉所取得計画表・実施状況報告書!R"&amp;B360+1&amp;"C"&amp;2+WEEKDAY(A360,1),FALSE)))</f>
        <v/>
      </c>
      <c r="D360" t="str" cm="1">
        <f t="array" aca="1" ref="D360" ca="1">IF(A360="","",IF(INDIRECT("現場閉所取得計画表・実施状況報告書!R"&amp;B360+2&amp;"C"&amp;2+WEEKDAY(A360,1),FALSE)=0,"",INDIRECT("現場閉所取得計画表・実施状況報告書!R"&amp;B360+2&amp;"C"&amp;2+WEEKDAY(A360,1),FALSE)))</f>
        <v/>
      </c>
      <c r="E360" t="str">
        <f t="shared" si="61"/>
        <v/>
      </c>
      <c r="F360" t="str">
        <f t="shared" ca="1" si="56"/>
        <v/>
      </c>
      <c r="G360" t="str">
        <f t="shared" si="65"/>
        <v/>
      </c>
      <c r="H360" t="str">
        <f>IF(A360="","",IF(COUNTIF($G$2:G359,G360)&gt;0,"",MAX($H$2:H359)+1))</f>
        <v/>
      </c>
      <c r="I360" t="str">
        <f>IF(H360="","",IF(COUNTIF($P$1:P359,P360)&gt;0,B360+3,B360))</f>
        <v/>
      </c>
      <c r="J360" t="str">
        <f t="shared" si="66"/>
        <v/>
      </c>
      <c r="K360" t="str">
        <f t="shared" si="62"/>
        <v/>
      </c>
      <c r="L360" t="str">
        <f t="shared" si="57"/>
        <v/>
      </c>
      <c r="M360" t="str">
        <f t="shared" si="58"/>
        <v/>
      </c>
      <c r="N360" t="str">
        <f t="shared" si="63"/>
        <v/>
      </c>
      <c r="O360" t="str">
        <f t="shared" si="59"/>
        <v/>
      </c>
      <c r="P360" t="str">
        <f t="shared" si="64"/>
        <v/>
      </c>
    </row>
    <row r="361" spans="1:16">
      <c r="A361" s="28" t="str">
        <f>IF(A360="","",IF(A360+1&gt;現場閉所取得計画表・実施状況報告書!$J$7,"",A360+1))</f>
        <v/>
      </c>
      <c r="B361" t="str">
        <f t="shared" ca="1" si="60"/>
        <v/>
      </c>
      <c r="C361" t="str" cm="1">
        <f t="array" aca="1" ref="C361" ca="1">IF(A361="","",IF(INDIRECT("現場閉所取得計画表・実施状況報告書!R"&amp;B361+1&amp;"C"&amp;2+WEEKDAY(A361,1),FALSE)=0,"",INDIRECT("現場閉所取得計画表・実施状況報告書!R"&amp;B361+1&amp;"C"&amp;2+WEEKDAY(A361,1),FALSE)))</f>
        <v/>
      </c>
      <c r="D361" t="str" cm="1">
        <f t="array" aca="1" ref="D361" ca="1">IF(A361="","",IF(INDIRECT("現場閉所取得計画表・実施状況報告書!R"&amp;B361+2&amp;"C"&amp;2+WEEKDAY(A361,1),FALSE)=0,"",INDIRECT("現場閉所取得計画表・実施状況報告書!R"&amp;B361+2&amp;"C"&amp;2+WEEKDAY(A361,1),FALSE)))</f>
        <v/>
      </c>
      <c r="E361" t="str">
        <f t="shared" si="61"/>
        <v/>
      </c>
      <c r="F361" t="str">
        <f t="shared" ca="1" si="56"/>
        <v/>
      </c>
      <c r="G361" t="str">
        <f t="shared" si="65"/>
        <v/>
      </c>
      <c r="H361" t="str">
        <f>IF(A361="","",IF(COUNTIF($G$2:G360,G361)&gt;0,"",MAX($H$2:H360)+1))</f>
        <v/>
      </c>
      <c r="I361" t="str">
        <f>IF(H361="","",IF(COUNTIF($P$1:P360,P361)&gt;0,B361+3,B361))</f>
        <v/>
      </c>
      <c r="J361" t="str">
        <f t="shared" si="66"/>
        <v/>
      </c>
      <c r="K361" t="str">
        <f t="shared" si="62"/>
        <v/>
      </c>
      <c r="L361" t="str">
        <f t="shared" si="57"/>
        <v/>
      </c>
      <c r="M361" t="str">
        <f t="shared" si="58"/>
        <v/>
      </c>
      <c r="N361" t="str">
        <f t="shared" si="63"/>
        <v/>
      </c>
      <c r="O361" t="str">
        <f t="shared" si="59"/>
        <v/>
      </c>
      <c r="P361" t="str">
        <f t="shared" si="64"/>
        <v/>
      </c>
    </row>
    <row r="362" spans="1:16">
      <c r="A362" s="28" t="str">
        <f>IF(A361="","",IF(A361+1&gt;現場閉所取得計画表・実施状況報告書!$J$7,"",A361+1))</f>
        <v/>
      </c>
      <c r="B362" t="str">
        <f t="shared" ca="1" si="60"/>
        <v/>
      </c>
      <c r="C362" t="str" cm="1">
        <f t="array" aca="1" ref="C362" ca="1">IF(A362="","",IF(INDIRECT("現場閉所取得計画表・実施状況報告書!R"&amp;B362+1&amp;"C"&amp;2+WEEKDAY(A362,1),FALSE)=0,"",INDIRECT("現場閉所取得計画表・実施状況報告書!R"&amp;B362+1&amp;"C"&amp;2+WEEKDAY(A362,1),FALSE)))</f>
        <v/>
      </c>
      <c r="D362" t="str" cm="1">
        <f t="array" aca="1" ref="D362" ca="1">IF(A362="","",IF(INDIRECT("現場閉所取得計画表・実施状況報告書!R"&amp;B362+2&amp;"C"&amp;2+WEEKDAY(A362,1),FALSE)=0,"",INDIRECT("現場閉所取得計画表・実施状況報告書!R"&amp;B362+2&amp;"C"&amp;2+WEEKDAY(A362,1),FALSE)))</f>
        <v/>
      </c>
      <c r="E362" t="str">
        <f t="shared" si="61"/>
        <v/>
      </c>
      <c r="F362" t="str">
        <f t="shared" ca="1" si="56"/>
        <v/>
      </c>
      <c r="G362" t="str">
        <f t="shared" si="65"/>
        <v/>
      </c>
      <c r="H362" t="str">
        <f>IF(A362="","",IF(COUNTIF($G$2:G361,G362)&gt;0,"",MAX($H$2:H361)+1))</f>
        <v/>
      </c>
      <c r="I362" t="str">
        <f>IF(H362="","",IF(COUNTIF($P$1:P361,P362)&gt;0,B362+3,B362))</f>
        <v/>
      </c>
      <c r="J362" t="str">
        <f t="shared" si="66"/>
        <v/>
      </c>
      <c r="K362" t="str">
        <f t="shared" si="62"/>
        <v/>
      </c>
      <c r="L362" t="str">
        <f t="shared" si="57"/>
        <v/>
      </c>
      <c r="M362" t="str">
        <f t="shared" si="58"/>
        <v/>
      </c>
      <c r="N362" t="str">
        <f t="shared" si="63"/>
        <v/>
      </c>
      <c r="O362" t="str">
        <f t="shared" si="59"/>
        <v/>
      </c>
      <c r="P362" t="str">
        <f t="shared" si="64"/>
        <v/>
      </c>
    </row>
    <row r="363" spans="1:16">
      <c r="A363" s="28" t="str">
        <f>IF(A362="","",IF(A362+1&gt;現場閉所取得計画表・実施状況報告書!$J$7,"",A362+1))</f>
        <v/>
      </c>
      <c r="B363" t="str">
        <f t="shared" ca="1" si="60"/>
        <v/>
      </c>
      <c r="C363" t="str" cm="1">
        <f t="array" aca="1" ref="C363" ca="1">IF(A363="","",IF(INDIRECT("現場閉所取得計画表・実施状況報告書!R"&amp;B363+1&amp;"C"&amp;2+WEEKDAY(A363,1),FALSE)=0,"",INDIRECT("現場閉所取得計画表・実施状況報告書!R"&amp;B363+1&amp;"C"&amp;2+WEEKDAY(A363,1),FALSE)))</f>
        <v/>
      </c>
      <c r="D363" t="str" cm="1">
        <f t="array" aca="1" ref="D363" ca="1">IF(A363="","",IF(INDIRECT("現場閉所取得計画表・実施状況報告書!R"&amp;B363+2&amp;"C"&amp;2+WEEKDAY(A363,1),FALSE)=0,"",INDIRECT("現場閉所取得計画表・実施状況報告書!R"&amp;B363+2&amp;"C"&amp;2+WEEKDAY(A363,1),FALSE)))</f>
        <v/>
      </c>
      <c r="E363" t="str">
        <f t="shared" si="61"/>
        <v/>
      </c>
      <c r="F363" t="str">
        <f t="shared" ca="1" si="56"/>
        <v/>
      </c>
      <c r="G363" t="str">
        <f t="shared" si="65"/>
        <v/>
      </c>
      <c r="H363" t="str">
        <f>IF(A363="","",IF(COUNTIF($G$2:G362,G363)&gt;0,"",MAX($H$2:H362)+1))</f>
        <v/>
      </c>
      <c r="I363" t="str">
        <f>IF(H363="","",IF(COUNTIF($P$1:P362,P363)&gt;0,B363+3,B363))</f>
        <v/>
      </c>
      <c r="J363" t="str">
        <f t="shared" si="66"/>
        <v/>
      </c>
      <c r="K363" t="str">
        <f t="shared" si="62"/>
        <v/>
      </c>
      <c r="L363" t="str">
        <f t="shared" si="57"/>
        <v/>
      </c>
      <c r="M363" t="str">
        <f t="shared" si="58"/>
        <v/>
      </c>
      <c r="N363" t="str">
        <f t="shared" si="63"/>
        <v/>
      </c>
      <c r="O363" t="str">
        <f t="shared" si="59"/>
        <v/>
      </c>
      <c r="P363" t="str">
        <f t="shared" si="64"/>
        <v/>
      </c>
    </row>
    <row r="364" spans="1:16">
      <c r="A364" s="28" t="str">
        <f>IF(A363="","",IF(A363+1&gt;現場閉所取得計画表・実施状況報告書!$J$7,"",A363+1))</f>
        <v/>
      </c>
      <c r="B364" t="str">
        <f t="shared" ca="1" si="60"/>
        <v/>
      </c>
      <c r="C364" t="str" cm="1">
        <f t="array" aca="1" ref="C364" ca="1">IF(A364="","",IF(INDIRECT("現場閉所取得計画表・実施状況報告書!R"&amp;B364+1&amp;"C"&amp;2+WEEKDAY(A364,1),FALSE)=0,"",INDIRECT("現場閉所取得計画表・実施状況報告書!R"&amp;B364+1&amp;"C"&amp;2+WEEKDAY(A364,1),FALSE)))</f>
        <v/>
      </c>
      <c r="D364" t="str" cm="1">
        <f t="array" aca="1" ref="D364" ca="1">IF(A364="","",IF(INDIRECT("現場閉所取得計画表・実施状況報告書!R"&amp;B364+2&amp;"C"&amp;2+WEEKDAY(A364,1),FALSE)=0,"",INDIRECT("現場閉所取得計画表・実施状況報告書!R"&amp;B364+2&amp;"C"&amp;2+WEEKDAY(A364,1),FALSE)))</f>
        <v/>
      </c>
      <c r="E364" t="str">
        <f t="shared" si="61"/>
        <v/>
      </c>
      <c r="F364" t="str">
        <f t="shared" ca="1" si="56"/>
        <v/>
      </c>
      <c r="G364" t="str">
        <f t="shared" si="65"/>
        <v/>
      </c>
      <c r="H364" t="str">
        <f>IF(A364="","",IF(COUNTIF($G$2:G363,G364)&gt;0,"",MAX($H$2:H363)+1))</f>
        <v/>
      </c>
      <c r="I364" t="str">
        <f>IF(H364="","",IF(COUNTIF($P$1:P363,P364)&gt;0,B364+3,B364))</f>
        <v/>
      </c>
      <c r="J364" t="str">
        <f t="shared" si="66"/>
        <v/>
      </c>
      <c r="K364" t="str">
        <f t="shared" si="62"/>
        <v/>
      </c>
      <c r="L364" t="str">
        <f t="shared" si="57"/>
        <v/>
      </c>
      <c r="M364" t="str">
        <f t="shared" si="58"/>
        <v/>
      </c>
      <c r="N364" t="str">
        <f t="shared" si="63"/>
        <v/>
      </c>
      <c r="O364" t="str">
        <f t="shared" si="59"/>
        <v/>
      </c>
      <c r="P364" t="str">
        <f t="shared" si="64"/>
        <v/>
      </c>
    </row>
    <row r="365" spans="1:16">
      <c r="A365" s="28" t="str">
        <f>IF(A364="","",IF(A364+1&gt;現場閉所取得計画表・実施状況報告書!$J$7,"",A364+1))</f>
        <v/>
      </c>
      <c r="B365" t="str">
        <f t="shared" ca="1" si="60"/>
        <v/>
      </c>
      <c r="C365" t="str" cm="1">
        <f t="array" aca="1" ref="C365" ca="1">IF(A365="","",IF(INDIRECT("現場閉所取得計画表・実施状況報告書!R"&amp;B365+1&amp;"C"&amp;2+WEEKDAY(A365,1),FALSE)=0,"",INDIRECT("現場閉所取得計画表・実施状況報告書!R"&amp;B365+1&amp;"C"&amp;2+WEEKDAY(A365,1),FALSE)))</f>
        <v/>
      </c>
      <c r="D365" t="str" cm="1">
        <f t="array" aca="1" ref="D365" ca="1">IF(A365="","",IF(INDIRECT("現場閉所取得計画表・実施状況報告書!R"&amp;B365+2&amp;"C"&amp;2+WEEKDAY(A365,1),FALSE)=0,"",INDIRECT("現場閉所取得計画表・実施状況報告書!R"&amp;B365+2&amp;"C"&amp;2+WEEKDAY(A365,1),FALSE)))</f>
        <v/>
      </c>
      <c r="E365" t="str">
        <f t="shared" si="61"/>
        <v/>
      </c>
      <c r="F365" t="str">
        <f t="shared" ca="1" si="56"/>
        <v/>
      </c>
      <c r="G365" t="str">
        <f t="shared" si="65"/>
        <v/>
      </c>
      <c r="H365" t="str">
        <f>IF(A365="","",IF(COUNTIF($G$2:G364,G365)&gt;0,"",MAX($H$2:H364)+1))</f>
        <v/>
      </c>
      <c r="I365" t="str">
        <f>IF(H365="","",IF(COUNTIF($P$1:P364,P365)&gt;0,B365+3,B365))</f>
        <v/>
      </c>
      <c r="J365" t="str">
        <f t="shared" si="66"/>
        <v/>
      </c>
      <c r="K365" t="str">
        <f t="shared" si="62"/>
        <v/>
      </c>
      <c r="L365" t="str">
        <f t="shared" si="57"/>
        <v/>
      </c>
      <c r="M365" t="str">
        <f t="shared" si="58"/>
        <v/>
      </c>
      <c r="N365" t="str">
        <f t="shared" si="63"/>
        <v/>
      </c>
      <c r="O365" t="str">
        <f t="shared" si="59"/>
        <v/>
      </c>
      <c r="P365" t="str">
        <f t="shared" si="64"/>
        <v/>
      </c>
    </row>
    <row r="366" spans="1:16">
      <c r="A366" s="28" t="str">
        <f>IF(A365="","",IF(A365+1&gt;現場閉所取得計画表・実施状況報告書!$J$7,"",A365+1))</f>
        <v/>
      </c>
      <c r="B366" t="str">
        <f t="shared" ca="1" si="60"/>
        <v/>
      </c>
      <c r="C366" t="str" cm="1">
        <f t="array" aca="1" ref="C366" ca="1">IF(A366="","",IF(INDIRECT("現場閉所取得計画表・実施状況報告書!R"&amp;B366+1&amp;"C"&amp;2+WEEKDAY(A366,1),FALSE)=0,"",INDIRECT("現場閉所取得計画表・実施状況報告書!R"&amp;B366+1&amp;"C"&amp;2+WEEKDAY(A366,1),FALSE)))</f>
        <v/>
      </c>
      <c r="D366" t="str" cm="1">
        <f t="array" aca="1" ref="D366" ca="1">IF(A366="","",IF(INDIRECT("現場閉所取得計画表・実施状況報告書!R"&amp;B366+2&amp;"C"&amp;2+WEEKDAY(A366,1),FALSE)=0,"",INDIRECT("現場閉所取得計画表・実施状況報告書!R"&amp;B366+2&amp;"C"&amp;2+WEEKDAY(A366,1),FALSE)))</f>
        <v/>
      </c>
      <c r="E366" t="str">
        <f t="shared" si="61"/>
        <v/>
      </c>
      <c r="F366" t="str">
        <f t="shared" ca="1" si="56"/>
        <v/>
      </c>
      <c r="G366" t="str">
        <f t="shared" si="65"/>
        <v/>
      </c>
      <c r="H366" t="str">
        <f>IF(A366="","",IF(COUNTIF($G$2:G365,G366)&gt;0,"",MAX($H$2:H365)+1))</f>
        <v/>
      </c>
      <c r="I366" t="str">
        <f>IF(H366="","",IF(COUNTIF($P$1:P365,P366)&gt;0,B366+3,B366))</f>
        <v/>
      </c>
      <c r="J366" t="str">
        <f t="shared" si="66"/>
        <v/>
      </c>
      <c r="K366" t="str">
        <f t="shared" si="62"/>
        <v/>
      </c>
      <c r="L366" t="str">
        <f t="shared" si="57"/>
        <v/>
      </c>
      <c r="M366" t="str">
        <f t="shared" si="58"/>
        <v/>
      </c>
      <c r="N366" t="str">
        <f t="shared" si="63"/>
        <v/>
      </c>
      <c r="O366" t="str">
        <f t="shared" si="59"/>
        <v/>
      </c>
      <c r="P366" t="str">
        <f t="shared" si="64"/>
        <v/>
      </c>
    </row>
    <row r="367" spans="1:16">
      <c r="A367" s="28" t="str">
        <f>IF(A366="","",IF(A366+1&gt;現場閉所取得計画表・実施状況報告書!$J$7,"",A366+1))</f>
        <v/>
      </c>
      <c r="B367" t="str">
        <f t="shared" ca="1" si="60"/>
        <v/>
      </c>
      <c r="C367" t="str" cm="1">
        <f t="array" aca="1" ref="C367" ca="1">IF(A367="","",IF(INDIRECT("現場閉所取得計画表・実施状況報告書!R"&amp;B367+1&amp;"C"&amp;2+WEEKDAY(A367,1),FALSE)=0,"",INDIRECT("現場閉所取得計画表・実施状況報告書!R"&amp;B367+1&amp;"C"&amp;2+WEEKDAY(A367,1),FALSE)))</f>
        <v/>
      </c>
      <c r="D367" t="str" cm="1">
        <f t="array" aca="1" ref="D367" ca="1">IF(A367="","",IF(INDIRECT("現場閉所取得計画表・実施状況報告書!R"&amp;B367+2&amp;"C"&amp;2+WEEKDAY(A367,1),FALSE)=0,"",INDIRECT("現場閉所取得計画表・実施状況報告書!R"&amp;B367+2&amp;"C"&amp;2+WEEKDAY(A367,1),FALSE)))</f>
        <v/>
      </c>
      <c r="E367" t="str">
        <f t="shared" si="61"/>
        <v/>
      </c>
      <c r="F367" t="str">
        <f t="shared" ca="1" si="56"/>
        <v/>
      </c>
      <c r="G367" t="str">
        <f t="shared" si="65"/>
        <v/>
      </c>
      <c r="H367" t="str">
        <f>IF(A367="","",IF(COUNTIF($G$2:G366,G367)&gt;0,"",MAX($H$2:H366)+1))</f>
        <v/>
      </c>
      <c r="I367" t="str">
        <f>IF(H367="","",IF(COUNTIF($P$1:P366,P367)&gt;0,B367+3,B367))</f>
        <v/>
      </c>
      <c r="J367" t="str">
        <f t="shared" si="66"/>
        <v/>
      </c>
      <c r="K367" t="str">
        <f t="shared" si="62"/>
        <v/>
      </c>
      <c r="L367" t="str">
        <f t="shared" si="57"/>
        <v/>
      </c>
      <c r="M367" t="str">
        <f t="shared" si="58"/>
        <v/>
      </c>
      <c r="N367" t="str">
        <f t="shared" si="63"/>
        <v/>
      </c>
      <c r="O367" t="str">
        <f t="shared" si="59"/>
        <v/>
      </c>
      <c r="P367" t="str">
        <f t="shared" si="64"/>
        <v/>
      </c>
    </row>
    <row r="368" spans="1:16">
      <c r="A368" s="28" t="str">
        <f>IF(A367="","",IF(A367+1&gt;現場閉所取得計画表・実施状況報告書!$J$7,"",A367+1))</f>
        <v/>
      </c>
      <c r="B368" t="str">
        <f t="shared" ca="1" si="60"/>
        <v/>
      </c>
      <c r="C368" t="str" cm="1">
        <f t="array" aca="1" ref="C368" ca="1">IF(A368="","",IF(INDIRECT("現場閉所取得計画表・実施状況報告書!R"&amp;B368+1&amp;"C"&amp;2+WEEKDAY(A368,1),FALSE)=0,"",INDIRECT("現場閉所取得計画表・実施状況報告書!R"&amp;B368+1&amp;"C"&amp;2+WEEKDAY(A368,1),FALSE)))</f>
        <v/>
      </c>
      <c r="D368" t="str" cm="1">
        <f t="array" aca="1" ref="D368" ca="1">IF(A368="","",IF(INDIRECT("現場閉所取得計画表・実施状況報告書!R"&amp;B368+2&amp;"C"&amp;2+WEEKDAY(A368,1),FALSE)=0,"",INDIRECT("現場閉所取得計画表・実施状況報告書!R"&amp;B368+2&amp;"C"&amp;2+WEEKDAY(A368,1),FALSE)))</f>
        <v/>
      </c>
      <c r="E368" t="str">
        <f t="shared" si="61"/>
        <v/>
      </c>
      <c r="F368" t="str">
        <f t="shared" ca="1" si="56"/>
        <v/>
      </c>
      <c r="G368" t="str">
        <f t="shared" si="65"/>
        <v/>
      </c>
      <c r="H368" t="str">
        <f>IF(A368="","",IF(COUNTIF($G$2:G367,G368)&gt;0,"",MAX($H$2:H367)+1))</f>
        <v/>
      </c>
      <c r="I368" t="str">
        <f>IF(H368="","",IF(COUNTIF($P$1:P367,P368)&gt;0,B368+3,B368))</f>
        <v/>
      </c>
      <c r="J368" t="str">
        <f t="shared" si="66"/>
        <v/>
      </c>
      <c r="K368" t="str">
        <f t="shared" si="62"/>
        <v/>
      </c>
      <c r="L368" t="str">
        <f t="shared" si="57"/>
        <v/>
      </c>
      <c r="M368" t="str">
        <f t="shared" si="58"/>
        <v/>
      </c>
      <c r="N368" t="str">
        <f t="shared" si="63"/>
        <v/>
      </c>
      <c r="O368" t="str">
        <f t="shared" si="59"/>
        <v/>
      </c>
      <c r="P368" t="str">
        <f t="shared" si="64"/>
        <v/>
      </c>
    </row>
    <row r="369" spans="1:16">
      <c r="A369" s="28" t="str">
        <f>IF(A368="","",IF(A368+1&gt;現場閉所取得計画表・実施状況報告書!$J$7,"",A368+1))</f>
        <v/>
      </c>
      <c r="B369" t="str">
        <f t="shared" ca="1" si="60"/>
        <v/>
      </c>
      <c r="C369" t="str" cm="1">
        <f t="array" aca="1" ref="C369" ca="1">IF(A369="","",IF(INDIRECT("現場閉所取得計画表・実施状況報告書!R"&amp;B369+1&amp;"C"&amp;2+WEEKDAY(A369,1),FALSE)=0,"",INDIRECT("現場閉所取得計画表・実施状況報告書!R"&amp;B369+1&amp;"C"&amp;2+WEEKDAY(A369,1),FALSE)))</f>
        <v/>
      </c>
      <c r="D369" t="str" cm="1">
        <f t="array" aca="1" ref="D369" ca="1">IF(A369="","",IF(INDIRECT("現場閉所取得計画表・実施状況報告書!R"&amp;B369+2&amp;"C"&amp;2+WEEKDAY(A369,1),FALSE)=0,"",INDIRECT("現場閉所取得計画表・実施状況報告書!R"&amp;B369+2&amp;"C"&amp;2+WEEKDAY(A369,1),FALSE)))</f>
        <v/>
      </c>
      <c r="E369" t="str">
        <f t="shared" si="61"/>
        <v/>
      </c>
      <c r="F369" t="str">
        <f t="shared" ca="1" si="56"/>
        <v/>
      </c>
      <c r="G369" t="str">
        <f t="shared" si="65"/>
        <v/>
      </c>
      <c r="H369" t="str">
        <f>IF(A369="","",IF(COUNTIF($G$2:G368,G369)&gt;0,"",MAX($H$2:H368)+1))</f>
        <v/>
      </c>
      <c r="I369" t="str">
        <f>IF(H369="","",IF(COUNTIF($P$1:P368,P369)&gt;0,B369+3,B369))</f>
        <v/>
      </c>
      <c r="J369" t="str">
        <f t="shared" si="66"/>
        <v/>
      </c>
      <c r="K369" t="str">
        <f t="shared" si="62"/>
        <v/>
      </c>
      <c r="L369" t="str">
        <f t="shared" si="57"/>
        <v/>
      </c>
      <c r="M369" t="str">
        <f t="shared" si="58"/>
        <v/>
      </c>
      <c r="N369" t="str">
        <f t="shared" si="63"/>
        <v/>
      </c>
      <c r="O369" t="str">
        <f t="shared" si="59"/>
        <v/>
      </c>
      <c r="P369" t="str">
        <f t="shared" si="64"/>
        <v/>
      </c>
    </row>
    <row r="370" spans="1:16">
      <c r="A370" s="28" t="str">
        <f>IF(A369="","",IF(A369+1&gt;現場閉所取得計画表・実施状況報告書!$J$7,"",A369+1))</f>
        <v/>
      </c>
      <c r="B370" t="str">
        <f t="shared" ca="1" si="60"/>
        <v/>
      </c>
      <c r="C370" t="str" cm="1">
        <f t="array" aca="1" ref="C370" ca="1">IF(A370="","",IF(INDIRECT("現場閉所取得計画表・実施状況報告書!R"&amp;B370+1&amp;"C"&amp;2+WEEKDAY(A370,1),FALSE)=0,"",INDIRECT("現場閉所取得計画表・実施状況報告書!R"&amp;B370+1&amp;"C"&amp;2+WEEKDAY(A370,1),FALSE)))</f>
        <v/>
      </c>
      <c r="D370" t="str" cm="1">
        <f t="array" aca="1" ref="D370" ca="1">IF(A370="","",IF(INDIRECT("現場閉所取得計画表・実施状況報告書!R"&amp;B370+2&amp;"C"&amp;2+WEEKDAY(A370,1),FALSE)=0,"",INDIRECT("現場閉所取得計画表・実施状況報告書!R"&amp;B370+2&amp;"C"&amp;2+WEEKDAY(A370,1),FALSE)))</f>
        <v/>
      </c>
      <c r="E370" t="str">
        <f t="shared" si="61"/>
        <v/>
      </c>
      <c r="F370" t="str">
        <f t="shared" ca="1" si="56"/>
        <v/>
      </c>
      <c r="G370" t="str">
        <f t="shared" si="65"/>
        <v/>
      </c>
      <c r="H370" t="str">
        <f>IF(A370="","",IF(COUNTIF($G$2:G369,G370)&gt;0,"",MAX($H$2:H369)+1))</f>
        <v/>
      </c>
      <c r="I370" t="str">
        <f>IF(H370="","",IF(COUNTIF($P$1:P369,P370)&gt;0,B370+3,B370))</f>
        <v/>
      </c>
      <c r="J370" t="str">
        <f t="shared" si="66"/>
        <v/>
      </c>
      <c r="K370" t="str">
        <f t="shared" si="62"/>
        <v/>
      </c>
      <c r="L370" t="str">
        <f t="shared" si="57"/>
        <v/>
      </c>
      <c r="M370" t="str">
        <f t="shared" si="58"/>
        <v/>
      </c>
      <c r="N370" t="str">
        <f t="shared" si="63"/>
        <v/>
      </c>
      <c r="O370" t="str">
        <f t="shared" si="59"/>
        <v/>
      </c>
      <c r="P370" t="str">
        <f t="shared" si="64"/>
        <v/>
      </c>
    </row>
    <row r="371" spans="1:16">
      <c r="A371" s="28" t="str">
        <f>IF(A370="","",IF(A370+1&gt;現場閉所取得計画表・実施状況報告書!$J$7,"",A370+1))</f>
        <v/>
      </c>
      <c r="B371" t="str">
        <f t="shared" ca="1" si="60"/>
        <v/>
      </c>
      <c r="C371" t="str" cm="1">
        <f t="array" aca="1" ref="C371" ca="1">IF(A371="","",IF(INDIRECT("現場閉所取得計画表・実施状況報告書!R"&amp;B371+1&amp;"C"&amp;2+WEEKDAY(A371,1),FALSE)=0,"",INDIRECT("現場閉所取得計画表・実施状況報告書!R"&amp;B371+1&amp;"C"&amp;2+WEEKDAY(A371,1),FALSE)))</f>
        <v/>
      </c>
      <c r="D371" t="str" cm="1">
        <f t="array" aca="1" ref="D371" ca="1">IF(A371="","",IF(INDIRECT("現場閉所取得計画表・実施状況報告書!R"&amp;B371+2&amp;"C"&amp;2+WEEKDAY(A371,1),FALSE)=0,"",INDIRECT("現場閉所取得計画表・実施状況報告書!R"&amp;B371+2&amp;"C"&amp;2+WEEKDAY(A371,1),FALSE)))</f>
        <v/>
      </c>
      <c r="E371" t="str">
        <f t="shared" si="61"/>
        <v/>
      </c>
      <c r="F371" t="str">
        <f t="shared" ca="1" si="56"/>
        <v/>
      </c>
      <c r="G371" t="str">
        <f t="shared" si="65"/>
        <v/>
      </c>
      <c r="H371" t="str">
        <f>IF(A371="","",IF(COUNTIF($G$2:G370,G371)&gt;0,"",MAX($H$2:H370)+1))</f>
        <v/>
      </c>
      <c r="I371" t="str">
        <f>IF(H371="","",IF(COUNTIF($P$1:P370,P371)&gt;0,B371+3,B371))</f>
        <v/>
      </c>
      <c r="J371" t="str">
        <f t="shared" si="66"/>
        <v/>
      </c>
      <c r="K371" t="str">
        <f t="shared" si="62"/>
        <v/>
      </c>
      <c r="L371" t="str">
        <f t="shared" si="57"/>
        <v/>
      </c>
      <c r="M371" t="str">
        <f t="shared" si="58"/>
        <v/>
      </c>
      <c r="N371" t="str">
        <f t="shared" si="63"/>
        <v/>
      </c>
      <c r="O371" t="str">
        <f t="shared" si="59"/>
        <v/>
      </c>
      <c r="P371" t="str">
        <f t="shared" si="64"/>
        <v/>
      </c>
    </row>
    <row r="372" spans="1:16">
      <c r="A372" s="28" t="str">
        <f>IF(A371="","",IF(A371+1&gt;現場閉所取得計画表・実施状況報告書!$J$7,"",A371+1))</f>
        <v/>
      </c>
      <c r="B372" t="str">
        <f t="shared" ca="1" si="60"/>
        <v/>
      </c>
      <c r="C372" t="str" cm="1">
        <f t="array" aca="1" ref="C372" ca="1">IF(A372="","",IF(INDIRECT("現場閉所取得計画表・実施状況報告書!R"&amp;B372+1&amp;"C"&amp;2+WEEKDAY(A372,1),FALSE)=0,"",INDIRECT("現場閉所取得計画表・実施状況報告書!R"&amp;B372+1&amp;"C"&amp;2+WEEKDAY(A372,1),FALSE)))</f>
        <v/>
      </c>
      <c r="D372" t="str" cm="1">
        <f t="array" aca="1" ref="D372" ca="1">IF(A372="","",IF(INDIRECT("現場閉所取得計画表・実施状況報告書!R"&amp;B372+2&amp;"C"&amp;2+WEEKDAY(A372,1),FALSE)=0,"",INDIRECT("現場閉所取得計画表・実施状況報告書!R"&amp;B372+2&amp;"C"&amp;2+WEEKDAY(A372,1),FALSE)))</f>
        <v/>
      </c>
      <c r="E372" t="str">
        <f t="shared" si="61"/>
        <v/>
      </c>
      <c r="F372" t="str">
        <f t="shared" ca="1" si="56"/>
        <v/>
      </c>
      <c r="G372" t="str">
        <f t="shared" si="65"/>
        <v/>
      </c>
      <c r="H372" t="str">
        <f>IF(A372="","",IF(COUNTIF($G$2:G371,G372)&gt;0,"",MAX($H$2:H371)+1))</f>
        <v/>
      </c>
      <c r="I372" t="str">
        <f>IF(H372="","",IF(COUNTIF($P$1:P371,P372)&gt;0,B372+3,B372))</f>
        <v/>
      </c>
      <c r="J372" t="str">
        <f t="shared" si="66"/>
        <v/>
      </c>
      <c r="K372" t="str">
        <f t="shared" si="62"/>
        <v/>
      </c>
      <c r="L372" t="str">
        <f t="shared" si="57"/>
        <v/>
      </c>
      <c r="M372" t="str">
        <f t="shared" si="58"/>
        <v/>
      </c>
      <c r="N372" t="str">
        <f t="shared" si="63"/>
        <v/>
      </c>
      <c r="O372" t="str">
        <f t="shared" si="59"/>
        <v/>
      </c>
      <c r="P372" t="str">
        <f t="shared" si="64"/>
        <v/>
      </c>
    </row>
    <row r="373" spans="1:16">
      <c r="A373" s="28" t="str">
        <f>IF(A372="","",IF(A372+1&gt;現場閉所取得計画表・実施状況報告書!$J$7,"",A372+1))</f>
        <v/>
      </c>
      <c r="B373" t="str">
        <f t="shared" ca="1" si="60"/>
        <v/>
      </c>
      <c r="C373" t="str" cm="1">
        <f t="array" aca="1" ref="C373" ca="1">IF(A373="","",IF(INDIRECT("現場閉所取得計画表・実施状況報告書!R"&amp;B373+1&amp;"C"&amp;2+WEEKDAY(A373,1),FALSE)=0,"",INDIRECT("現場閉所取得計画表・実施状況報告書!R"&amp;B373+1&amp;"C"&amp;2+WEEKDAY(A373,1),FALSE)))</f>
        <v/>
      </c>
      <c r="D373" t="str" cm="1">
        <f t="array" aca="1" ref="D373" ca="1">IF(A373="","",IF(INDIRECT("現場閉所取得計画表・実施状況報告書!R"&amp;B373+2&amp;"C"&amp;2+WEEKDAY(A373,1),FALSE)=0,"",INDIRECT("現場閉所取得計画表・実施状況報告書!R"&amp;B373+2&amp;"C"&amp;2+WEEKDAY(A373,1),FALSE)))</f>
        <v/>
      </c>
      <c r="E373" t="str">
        <f t="shared" si="61"/>
        <v/>
      </c>
      <c r="F373" t="str">
        <f t="shared" ca="1" si="56"/>
        <v/>
      </c>
      <c r="G373" t="str">
        <f t="shared" si="65"/>
        <v/>
      </c>
      <c r="H373" t="str">
        <f>IF(A373="","",IF(COUNTIF($G$2:G372,G373)&gt;0,"",MAX($H$2:H372)+1))</f>
        <v/>
      </c>
      <c r="I373" t="str">
        <f>IF(H373="","",IF(COUNTIF($P$1:P372,P373)&gt;0,B373+3,B373))</f>
        <v/>
      </c>
      <c r="J373" t="str">
        <f t="shared" si="66"/>
        <v/>
      </c>
      <c r="K373" t="str">
        <f t="shared" si="62"/>
        <v/>
      </c>
      <c r="L373" t="str">
        <f t="shared" si="57"/>
        <v/>
      </c>
      <c r="M373" t="str">
        <f t="shared" si="58"/>
        <v/>
      </c>
      <c r="N373" t="str">
        <f t="shared" si="63"/>
        <v/>
      </c>
      <c r="O373" t="str">
        <f t="shared" si="59"/>
        <v/>
      </c>
      <c r="P373" t="str">
        <f t="shared" si="64"/>
        <v/>
      </c>
    </row>
    <row r="374" spans="1:16">
      <c r="A374" s="28" t="str">
        <f>IF(A373="","",IF(A373+1&gt;現場閉所取得計画表・実施状況報告書!$J$7,"",A373+1))</f>
        <v/>
      </c>
      <c r="B374" t="str">
        <f t="shared" ca="1" si="60"/>
        <v/>
      </c>
      <c r="C374" t="str" cm="1">
        <f t="array" aca="1" ref="C374" ca="1">IF(A374="","",IF(INDIRECT("現場閉所取得計画表・実施状況報告書!R"&amp;B374+1&amp;"C"&amp;2+WEEKDAY(A374,1),FALSE)=0,"",INDIRECT("現場閉所取得計画表・実施状況報告書!R"&amp;B374+1&amp;"C"&amp;2+WEEKDAY(A374,1),FALSE)))</f>
        <v/>
      </c>
      <c r="D374" t="str" cm="1">
        <f t="array" aca="1" ref="D374" ca="1">IF(A374="","",IF(INDIRECT("現場閉所取得計画表・実施状況報告書!R"&amp;B374+2&amp;"C"&amp;2+WEEKDAY(A374,1),FALSE)=0,"",INDIRECT("現場閉所取得計画表・実施状況報告書!R"&amp;B374+2&amp;"C"&amp;2+WEEKDAY(A374,1),FALSE)))</f>
        <v/>
      </c>
      <c r="E374" t="str">
        <f t="shared" si="61"/>
        <v/>
      </c>
      <c r="F374" t="str">
        <f t="shared" ca="1" si="56"/>
        <v/>
      </c>
      <c r="G374" t="str">
        <f t="shared" si="65"/>
        <v/>
      </c>
      <c r="H374" t="str">
        <f>IF(A374="","",IF(COUNTIF($G$2:G373,G374)&gt;0,"",MAX($H$2:H373)+1))</f>
        <v/>
      </c>
      <c r="I374" t="str">
        <f>IF(H374="","",IF(COUNTIF($P$1:P373,P374)&gt;0,B374+3,B374))</f>
        <v/>
      </c>
      <c r="J374" t="str">
        <f t="shared" si="66"/>
        <v/>
      </c>
      <c r="K374" t="str">
        <f t="shared" si="62"/>
        <v/>
      </c>
      <c r="L374" t="str">
        <f t="shared" si="57"/>
        <v/>
      </c>
      <c r="M374" t="str">
        <f t="shared" si="58"/>
        <v/>
      </c>
      <c r="N374" t="str">
        <f t="shared" si="63"/>
        <v/>
      </c>
      <c r="O374" t="str">
        <f t="shared" si="59"/>
        <v/>
      </c>
      <c r="P374" t="str">
        <f t="shared" si="64"/>
        <v/>
      </c>
    </row>
    <row r="375" spans="1:16">
      <c r="A375" s="28" t="str">
        <f>IF(A374="","",IF(A374+1&gt;現場閉所取得計画表・実施状況報告書!$J$7,"",A374+1))</f>
        <v/>
      </c>
      <c r="B375" t="str">
        <f t="shared" ca="1" si="60"/>
        <v/>
      </c>
      <c r="C375" t="str" cm="1">
        <f t="array" aca="1" ref="C375" ca="1">IF(A375="","",IF(INDIRECT("現場閉所取得計画表・実施状況報告書!R"&amp;B375+1&amp;"C"&amp;2+WEEKDAY(A375,1),FALSE)=0,"",INDIRECT("現場閉所取得計画表・実施状況報告書!R"&amp;B375+1&amp;"C"&amp;2+WEEKDAY(A375,1),FALSE)))</f>
        <v/>
      </c>
      <c r="D375" t="str" cm="1">
        <f t="array" aca="1" ref="D375" ca="1">IF(A375="","",IF(INDIRECT("現場閉所取得計画表・実施状況報告書!R"&amp;B375+2&amp;"C"&amp;2+WEEKDAY(A375,1),FALSE)=0,"",INDIRECT("現場閉所取得計画表・実施状況報告書!R"&amp;B375+2&amp;"C"&amp;2+WEEKDAY(A375,1),FALSE)))</f>
        <v/>
      </c>
      <c r="E375" t="str">
        <f t="shared" si="61"/>
        <v/>
      </c>
      <c r="F375" t="str">
        <f t="shared" ca="1" si="56"/>
        <v/>
      </c>
      <c r="G375" t="str">
        <f t="shared" si="65"/>
        <v/>
      </c>
      <c r="H375" t="str">
        <f>IF(A375="","",IF(COUNTIF($G$2:G374,G375)&gt;0,"",MAX($H$2:H374)+1))</f>
        <v/>
      </c>
      <c r="I375" t="str">
        <f>IF(H375="","",IF(COUNTIF($P$1:P374,P375)&gt;0,B375+3,B375))</f>
        <v/>
      </c>
      <c r="J375" t="str">
        <f t="shared" si="66"/>
        <v/>
      </c>
      <c r="K375" t="str">
        <f t="shared" si="62"/>
        <v/>
      </c>
      <c r="L375" t="str">
        <f t="shared" si="57"/>
        <v/>
      </c>
      <c r="M375" t="str">
        <f t="shared" si="58"/>
        <v/>
      </c>
      <c r="N375" t="str">
        <f t="shared" si="63"/>
        <v/>
      </c>
      <c r="O375" t="str">
        <f t="shared" si="59"/>
        <v/>
      </c>
      <c r="P375" t="str">
        <f t="shared" si="64"/>
        <v/>
      </c>
    </row>
    <row r="376" spans="1:16">
      <c r="A376" s="28" t="str">
        <f>IF(A375="","",IF(A375+1&gt;現場閉所取得計画表・実施状況報告書!$J$7,"",A375+1))</f>
        <v/>
      </c>
      <c r="B376" t="str">
        <f t="shared" ca="1" si="60"/>
        <v/>
      </c>
      <c r="C376" t="str" cm="1">
        <f t="array" aca="1" ref="C376" ca="1">IF(A376="","",IF(INDIRECT("現場閉所取得計画表・実施状況報告書!R"&amp;B376+1&amp;"C"&amp;2+WEEKDAY(A376,1),FALSE)=0,"",INDIRECT("現場閉所取得計画表・実施状況報告書!R"&amp;B376+1&amp;"C"&amp;2+WEEKDAY(A376,1),FALSE)))</f>
        <v/>
      </c>
      <c r="D376" t="str" cm="1">
        <f t="array" aca="1" ref="D376" ca="1">IF(A376="","",IF(INDIRECT("現場閉所取得計画表・実施状況報告書!R"&amp;B376+2&amp;"C"&amp;2+WEEKDAY(A376,1),FALSE)=0,"",INDIRECT("現場閉所取得計画表・実施状況報告書!R"&amp;B376+2&amp;"C"&amp;2+WEEKDAY(A376,1),FALSE)))</f>
        <v/>
      </c>
      <c r="E376" t="str">
        <f t="shared" si="61"/>
        <v/>
      </c>
      <c r="F376" t="str">
        <f t="shared" ca="1" si="56"/>
        <v/>
      </c>
      <c r="G376" t="str">
        <f t="shared" si="65"/>
        <v/>
      </c>
      <c r="H376" t="str">
        <f>IF(A376="","",IF(COUNTIF($G$2:G375,G376)&gt;0,"",MAX($H$2:H375)+1))</f>
        <v/>
      </c>
      <c r="I376" t="str">
        <f>IF(H376="","",IF(COUNTIF($P$1:P375,P376)&gt;0,B376+3,B376))</f>
        <v/>
      </c>
      <c r="J376" t="str">
        <f t="shared" si="66"/>
        <v/>
      </c>
      <c r="K376" t="str">
        <f t="shared" si="62"/>
        <v/>
      </c>
      <c r="L376" t="str">
        <f t="shared" si="57"/>
        <v/>
      </c>
      <c r="M376" t="str">
        <f t="shared" si="58"/>
        <v/>
      </c>
      <c r="N376" t="str">
        <f t="shared" si="63"/>
        <v/>
      </c>
      <c r="O376" t="str">
        <f t="shared" si="59"/>
        <v/>
      </c>
      <c r="P376" t="str">
        <f t="shared" si="64"/>
        <v/>
      </c>
    </row>
    <row r="377" spans="1:16">
      <c r="A377" s="28" t="str">
        <f>IF(A376="","",IF(A376+1&gt;現場閉所取得計画表・実施状況報告書!$J$7,"",A376+1))</f>
        <v/>
      </c>
      <c r="B377" t="str">
        <f t="shared" ca="1" si="60"/>
        <v/>
      </c>
      <c r="C377" t="str" cm="1">
        <f t="array" aca="1" ref="C377" ca="1">IF(A377="","",IF(INDIRECT("現場閉所取得計画表・実施状況報告書!R"&amp;B377+1&amp;"C"&amp;2+WEEKDAY(A377,1),FALSE)=0,"",INDIRECT("現場閉所取得計画表・実施状況報告書!R"&amp;B377+1&amp;"C"&amp;2+WEEKDAY(A377,1),FALSE)))</f>
        <v/>
      </c>
      <c r="D377" t="str" cm="1">
        <f t="array" aca="1" ref="D377" ca="1">IF(A377="","",IF(INDIRECT("現場閉所取得計画表・実施状況報告書!R"&amp;B377+2&amp;"C"&amp;2+WEEKDAY(A377,1),FALSE)=0,"",INDIRECT("現場閉所取得計画表・実施状況報告書!R"&amp;B377+2&amp;"C"&amp;2+WEEKDAY(A377,1),FALSE)))</f>
        <v/>
      </c>
      <c r="E377" t="str">
        <f t="shared" si="61"/>
        <v/>
      </c>
      <c r="F377" t="str">
        <f t="shared" ca="1" si="56"/>
        <v/>
      </c>
      <c r="G377" t="str">
        <f t="shared" si="65"/>
        <v/>
      </c>
      <c r="H377" t="str">
        <f>IF(A377="","",IF(COUNTIF($G$2:G376,G377)&gt;0,"",MAX($H$2:H376)+1))</f>
        <v/>
      </c>
      <c r="I377" t="str">
        <f>IF(H377="","",IF(COUNTIF($P$1:P376,P377)&gt;0,B377+3,B377))</f>
        <v/>
      </c>
      <c r="J377" t="str">
        <f t="shared" si="66"/>
        <v/>
      </c>
      <c r="K377" t="str">
        <f t="shared" si="62"/>
        <v/>
      </c>
      <c r="L377" t="str">
        <f t="shared" si="57"/>
        <v/>
      </c>
      <c r="M377" t="str">
        <f t="shared" si="58"/>
        <v/>
      </c>
      <c r="N377" t="str">
        <f t="shared" si="63"/>
        <v/>
      </c>
      <c r="O377" t="str">
        <f t="shared" si="59"/>
        <v/>
      </c>
      <c r="P377" t="str">
        <f t="shared" si="64"/>
        <v/>
      </c>
    </row>
    <row r="378" spans="1:16">
      <c r="A378" s="28" t="str">
        <f>IF(A377="","",IF(A377+1&gt;現場閉所取得計画表・実施状況報告書!$J$7,"",A377+1))</f>
        <v/>
      </c>
      <c r="B378" t="str">
        <f t="shared" ca="1" si="60"/>
        <v/>
      </c>
      <c r="C378" t="str" cm="1">
        <f t="array" aca="1" ref="C378" ca="1">IF(A378="","",IF(INDIRECT("現場閉所取得計画表・実施状況報告書!R"&amp;B378+1&amp;"C"&amp;2+WEEKDAY(A378,1),FALSE)=0,"",INDIRECT("現場閉所取得計画表・実施状況報告書!R"&amp;B378+1&amp;"C"&amp;2+WEEKDAY(A378,1),FALSE)))</f>
        <v/>
      </c>
      <c r="D378" t="str" cm="1">
        <f t="array" aca="1" ref="D378" ca="1">IF(A378="","",IF(INDIRECT("現場閉所取得計画表・実施状況報告書!R"&amp;B378+2&amp;"C"&amp;2+WEEKDAY(A378,1),FALSE)=0,"",INDIRECT("現場閉所取得計画表・実施状況報告書!R"&amp;B378+2&amp;"C"&amp;2+WEEKDAY(A378,1),FALSE)))</f>
        <v/>
      </c>
      <c r="E378" t="str">
        <f t="shared" si="61"/>
        <v/>
      </c>
      <c r="F378" t="str">
        <f t="shared" ca="1" si="56"/>
        <v/>
      </c>
      <c r="G378" t="str">
        <f t="shared" si="65"/>
        <v/>
      </c>
      <c r="H378" t="str">
        <f>IF(A378="","",IF(COUNTIF($G$2:G377,G378)&gt;0,"",MAX($H$2:H377)+1))</f>
        <v/>
      </c>
      <c r="I378" t="str">
        <f>IF(H378="","",IF(COUNTIF($P$1:P377,P378)&gt;0,B378+3,B378))</f>
        <v/>
      </c>
      <c r="J378" t="str">
        <f t="shared" si="66"/>
        <v/>
      </c>
      <c r="K378" t="str">
        <f t="shared" si="62"/>
        <v/>
      </c>
      <c r="L378" t="str">
        <f t="shared" si="57"/>
        <v/>
      </c>
      <c r="M378" t="str">
        <f t="shared" si="58"/>
        <v/>
      </c>
      <c r="N378" t="str">
        <f t="shared" si="63"/>
        <v/>
      </c>
      <c r="O378" t="str">
        <f t="shared" si="59"/>
        <v/>
      </c>
      <c r="P378" t="str">
        <f t="shared" si="64"/>
        <v/>
      </c>
    </row>
    <row r="379" spans="1:16">
      <c r="A379" s="28" t="str">
        <f>IF(A378="","",IF(A378+1&gt;現場閉所取得計画表・実施状況報告書!$J$7,"",A378+1))</f>
        <v/>
      </c>
      <c r="B379" t="str">
        <f t="shared" ca="1" si="60"/>
        <v/>
      </c>
      <c r="C379" t="str" cm="1">
        <f t="array" aca="1" ref="C379" ca="1">IF(A379="","",IF(INDIRECT("現場閉所取得計画表・実施状況報告書!R"&amp;B379+1&amp;"C"&amp;2+WEEKDAY(A379,1),FALSE)=0,"",INDIRECT("現場閉所取得計画表・実施状況報告書!R"&amp;B379+1&amp;"C"&amp;2+WEEKDAY(A379,1),FALSE)))</f>
        <v/>
      </c>
      <c r="D379" t="str" cm="1">
        <f t="array" aca="1" ref="D379" ca="1">IF(A379="","",IF(INDIRECT("現場閉所取得計画表・実施状況報告書!R"&amp;B379+2&amp;"C"&amp;2+WEEKDAY(A379,1),FALSE)=0,"",INDIRECT("現場閉所取得計画表・実施状況報告書!R"&amp;B379+2&amp;"C"&amp;2+WEEKDAY(A379,1),FALSE)))</f>
        <v/>
      </c>
      <c r="E379" t="str">
        <f t="shared" si="61"/>
        <v/>
      </c>
      <c r="F379" t="str">
        <f t="shared" ca="1" si="56"/>
        <v/>
      </c>
      <c r="G379" t="str">
        <f t="shared" si="65"/>
        <v/>
      </c>
      <c r="H379" t="str">
        <f>IF(A379="","",IF(COUNTIF($G$2:G378,G379)&gt;0,"",MAX($H$2:H378)+1))</f>
        <v/>
      </c>
      <c r="I379" t="str">
        <f>IF(H379="","",IF(COUNTIF($P$1:P378,P379)&gt;0,B379+3,B379))</f>
        <v/>
      </c>
      <c r="J379" t="str">
        <f t="shared" si="66"/>
        <v/>
      </c>
      <c r="K379" t="str">
        <f t="shared" si="62"/>
        <v/>
      </c>
      <c r="L379" t="str">
        <f t="shared" si="57"/>
        <v/>
      </c>
      <c r="M379" t="str">
        <f t="shared" si="58"/>
        <v/>
      </c>
      <c r="N379" t="str">
        <f t="shared" si="63"/>
        <v/>
      </c>
      <c r="O379" t="str">
        <f t="shared" si="59"/>
        <v/>
      </c>
      <c r="P379" t="str">
        <f t="shared" si="64"/>
        <v/>
      </c>
    </row>
    <row r="380" spans="1:16">
      <c r="A380" s="28" t="str">
        <f>IF(A379="","",IF(A379+1&gt;現場閉所取得計画表・実施状況報告書!$J$7,"",A379+1))</f>
        <v/>
      </c>
      <c r="B380" t="str">
        <f t="shared" ca="1" si="60"/>
        <v/>
      </c>
      <c r="C380" t="str" cm="1">
        <f t="array" aca="1" ref="C380" ca="1">IF(A380="","",IF(INDIRECT("現場閉所取得計画表・実施状況報告書!R"&amp;B380+1&amp;"C"&amp;2+WEEKDAY(A380,1),FALSE)=0,"",INDIRECT("現場閉所取得計画表・実施状況報告書!R"&amp;B380+1&amp;"C"&amp;2+WEEKDAY(A380,1),FALSE)))</f>
        <v/>
      </c>
      <c r="D380" t="str" cm="1">
        <f t="array" aca="1" ref="D380" ca="1">IF(A380="","",IF(INDIRECT("現場閉所取得計画表・実施状況報告書!R"&amp;B380+2&amp;"C"&amp;2+WEEKDAY(A380,1),FALSE)=0,"",INDIRECT("現場閉所取得計画表・実施状況報告書!R"&amp;B380+2&amp;"C"&amp;2+WEEKDAY(A380,1),FALSE)))</f>
        <v/>
      </c>
      <c r="E380" t="str">
        <f t="shared" si="61"/>
        <v/>
      </c>
      <c r="F380" t="str">
        <f t="shared" ca="1" si="56"/>
        <v/>
      </c>
      <c r="G380" t="str">
        <f t="shared" si="65"/>
        <v/>
      </c>
      <c r="H380" t="str">
        <f>IF(A380="","",IF(COUNTIF($G$2:G379,G380)&gt;0,"",MAX($H$2:H379)+1))</f>
        <v/>
      </c>
      <c r="I380" t="str">
        <f>IF(H380="","",IF(COUNTIF($P$1:P379,P380)&gt;0,B380+3,B380))</f>
        <v/>
      </c>
      <c r="J380" t="str">
        <f t="shared" si="66"/>
        <v/>
      </c>
      <c r="K380" t="str">
        <f t="shared" si="62"/>
        <v/>
      </c>
      <c r="L380" t="str">
        <f t="shared" si="57"/>
        <v/>
      </c>
      <c r="M380" t="str">
        <f t="shared" si="58"/>
        <v/>
      </c>
      <c r="N380" t="str">
        <f t="shared" si="63"/>
        <v/>
      </c>
      <c r="O380" t="str">
        <f t="shared" si="59"/>
        <v/>
      </c>
      <c r="P380" t="str">
        <f t="shared" si="64"/>
        <v/>
      </c>
    </row>
    <row r="381" spans="1:16">
      <c r="A381" s="28" t="str">
        <f>IF(A380="","",IF(A380+1&gt;現場閉所取得計画表・実施状況報告書!$J$7,"",A380+1))</f>
        <v/>
      </c>
      <c r="B381" t="str">
        <f t="shared" ca="1" si="60"/>
        <v/>
      </c>
      <c r="C381" t="str" cm="1">
        <f t="array" aca="1" ref="C381" ca="1">IF(A381="","",IF(INDIRECT("現場閉所取得計画表・実施状況報告書!R"&amp;B381+1&amp;"C"&amp;2+WEEKDAY(A381,1),FALSE)=0,"",INDIRECT("現場閉所取得計画表・実施状況報告書!R"&amp;B381+1&amp;"C"&amp;2+WEEKDAY(A381,1),FALSE)))</f>
        <v/>
      </c>
      <c r="D381" t="str" cm="1">
        <f t="array" aca="1" ref="D381" ca="1">IF(A381="","",IF(INDIRECT("現場閉所取得計画表・実施状況報告書!R"&amp;B381+2&amp;"C"&amp;2+WEEKDAY(A381,1),FALSE)=0,"",INDIRECT("現場閉所取得計画表・実施状況報告書!R"&amp;B381+2&amp;"C"&amp;2+WEEKDAY(A381,1),FALSE)))</f>
        <v/>
      </c>
      <c r="E381" t="str">
        <f t="shared" si="61"/>
        <v/>
      </c>
      <c r="F381" t="str">
        <f t="shared" ca="1" si="56"/>
        <v/>
      </c>
      <c r="G381" t="str">
        <f t="shared" si="65"/>
        <v/>
      </c>
      <c r="H381" t="str">
        <f>IF(A381="","",IF(COUNTIF($G$2:G380,G381)&gt;0,"",MAX($H$2:H380)+1))</f>
        <v/>
      </c>
      <c r="I381" t="str">
        <f>IF(H381="","",IF(COUNTIF($P$1:P380,P381)&gt;0,B381+3,B381))</f>
        <v/>
      </c>
      <c r="J381" t="str">
        <f t="shared" si="66"/>
        <v/>
      </c>
      <c r="K381" t="str">
        <f t="shared" si="62"/>
        <v/>
      </c>
      <c r="L381" t="str">
        <f t="shared" si="57"/>
        <v/>
      </c>
      <c r="M381" t="str">
        <f t="shared" si="58"/>
        <v/>
      </c>
      <c r="N381" t="str">
        <f t="shared" si="63"/>
        <v/>
      </c>
      <c r="O381" t="str">
        <f t="shared" si="59"/>
        <v/>
      </c>
      <c r="P381" t="str">
        <f t="shared" si="64"/>
        <v/>
      </c>
    </row>
    <row r="382" spans="1:16">
      <c r="A382" s="28" t="str">
        <f>IF(A381="","",IF(A381+1&gt;現場閉所取得計画表・実施状況報告書!$J$7,"",A381+1))</f>
        <v/>
      </c>
      <c r="B382" t="str">
        <f t="shared" ca="1" si="60"/>
        <v/>
      </c>
      <c r="C382" t="str" cm="1">
        <f t="array" aca="1" ref="C382" ca="1">IF(A382="","",IF(INDIRECT("現場閉所取得計画表・実施状況報告書!R"&amp;B382+1&amp;"C"&amp;2+WEEKDAY(A382,1),FALSE)=0,"",INDIRECT("現場閉所取得計画表・実施状況報告書!R"&amp;B382+1&amp;"C"&amp;2+WEEKDAY(A382,1),FALSE)))</f>
        <v/>
      </c>
      <c r="D382" t="str" cm="1">
        <f t="array" aca="1" ref="D382" ca="1">IF(A382="","",IF(INDIRECT("現場閉所取得計画表・実施状況報告書!R"&amp;B382+2&amp;"C"&amp;2+WEEKDAY(A382,1),FALSE)=0,"",INDIRECT("現場閉所取得計画表・実施状況報告書!R"&amp;B382+2&amp;"C"&amp;2+WEEKDAY(A382,1),FALSE)))</f>
        <v/>
      </c>
      <c r="E382" t="str">
        <f t="shared" si="61"/>
        <v/>
      </c>
      <c r="F382" t="str">
        <f t="shared" ca="1" si="56"/>
        <v/>
      </c>
      <c r="G382" t="str">
        <f t="shared" si="65"/>
        <v/>
      </c>
      <c r="H382" t="str">
        <f>IF(A382="","",IF(COUNTIF($G$2:G381,G382)&gt;0,"",MAX($H$2:H381)+1))</f>
        <v/>
      </c>
      <c r="I382" t="str">
        <f>IF(H382="","",IF(COUNTIF($P$1:P381,P382)&gt;0,B382+3,B382))</f>
        <v/>
      </c>
      <c r="J382" t="str">
        <f t="shared" si="66"/>
        <v/>
      </c>
      <c r="K382" t="str">
        <f t="shared" si="62"/>
        <v/>
      </c>
      <c r="L382" t="str">
        <f t="shared" si="57"/>
        <v/>
      </c>
      <c r="M382" t="str">
        <f t="shared" si="58"/>
        <v/>
      </c>
      <c r="N382" t="str">
        <f t="shared" si="63"/>
        <v/>
      </c>
      <c r="O382" t="str">
        <f t="shared" si="59"/>
        <v/>
      </c>
      <c r="P382" t="str">
        <f t="shared" si="64"/>
        <v/>
      </c>
    </row>
    <row r="383" spans="1:16">
      <c r="A383" s="28" t="str">
        <f>IF(A382="","",IF(A382+1&gt;現場閉所取得計画表・実施状況報告書!$J$7,"",A382+1))</f>
        <v/>
      </c>
      <c r="B383" t="str">
        <f t="shared" ca="1" si="60"/>
        <v/>
      </c>
      <c r="C383" t="str" cm="1">
        <f t="array" aca="1" ref="C383" ca="1">IF(A383="","",IF(INDIRECT("現場閉所取得計画表・実施状況報告書!R"&amp;B383+1&amp;"C"&amp;2+WEEKDAY(A383,1),FALSE)=0,"",INDIRECT("現場閉所取得計画表・実施状況報告書!R"&amp;B383+1&amp;"C"&amp;2+WEEKDAY(A383,1),FALSE)))</f>
        <v/>
      </c>
      <c r="D383" t="str" cm="1">
        <f t="array" aca="1" ref="D383" ca="1">IF(A383="","",IF(INDIRECT("現場閉所取得計画表・実施状況報告書!R"&amp;B383+2&amp;"C"&amp;2+WEEKDAY(A383,1),FALSE)=0,"",INDIRECT("現場閉所取得計画表・実施状況報告書!R"&amp;B383+2&amp;"C"&amp;2+WEEKDAY(A383,1),FALSE)))</f>
        <v/>
      </c>
      <c r="E383" t="str">
        <f t="shared" si="61"/>
        <v/>
      </c>
      <c r="F383" t="str">
        <f t="shared" ca="1" si="56"/>
        <v/>
      </c>
      <c r="G383" t="str">
        <f t="shared" si="65"/>
        <v/>
      </c>
      <c r="H383" t="str">
        <f>IF(A383="","",IF(COUNTIF($G$2:G382,G383)&gt;0,"",MAX($H$2:H382)+1))</f>
        <v/>
      </c>
      <c r="I383" t="str">
        <f>IF(H383="","",IF(COUNTIF($P$1:P382,P383)&gt;0,B383+3,B383))</f>
        <v/>
      </c>
      <c r="J383" t="str">
        <f t="shared" si="66"/>
        <v/>
      </c>
      <c r="K383" t="str">
        <f t="shared" si="62"/>
        <v/>
      </c>
      <c r="L383" t="str">
        <f t="shared" si="57"/>
        <v/>
      </c>
      <c r="M383" t="str">
        <f t="shared" si="58"/>
        <v/>
      </c>
      <c r="N383" t="str">
        <f t="shared" si="63"/>
        <v/>
      </c>
      <c r="O383" t="str">
        <f t="shared" si="59"/>
        <v/>
      </c>
      <c r="P383" t="str">
        <f t="shared" si="64"/>
        <v/>
      </c>
    </row>
    <row r="384" spans="1:16">
      <c r="A384" s="28" t="str">
        <f>IF(A383="","",IF(A383+1&gt;現場閉所取得計画表・実施状況報告書!$J$7,"",A383+1))</f>
        <v/>
      </c>
      <c r="B384" t="str">
        <f t="shared" ca="1" si="60"/>
        <v/>
      </c>
      <c r="C384" t="str" cm="1">
        <f t="array" aca="1" ref="C384" ca="1">IF(A384="","",IF(INDIRECT("現場閉所取得計画表・実施状況報告書!R"&amp;B384+1&amp;"C"&amp;2+WEEKDAY(A384,1),FALSE)=0,"",INDIRECT("現場閉所取得計画表・実施状況報告書!R"&amp;B384+1&amp;"C"&amp;2+WEEKDAY(A384,1),FALSE)))</f>
        <v/>
      </c>
      <c r="D384" t="str" cm="1">
        <f t="array" aca="1" ref="D384" ca="1">IF(A384="","",IF(INDIRECT("現場閉所取得計画表・実施状況報告書!R"&amp;B384+2&amp;"C"&amp;2+WEEKDAY(A384,1),FALSE)=0,"",INDIRECT("現場閉所取得計画表・実施状況報告書!R"&amp;B384+2&amp;"C"&amp;2+WEEKDAY(A384,1),FALSE)))</f>
        <v/>
      </c>
      <c r="E384" t="str">
        <f t="shared" si="61"/>
        <v/>
      </c>
      <c r="F384" t="str">
        <f t="shared" ca="1" si="56"/>
        <v/>
      </c>
      <c r="G384" t="str">
        <f t="shared" si="65"/>
        <v/>
      </c>
      <c r="H384" t="str">
        <f>IF(A384="","",IF(COUNTIF($G$2:G383,G384)&gt;0,"",MAX($H$2:H383)+1))</f>
        <v/>
      </c>
      <c r="I384" t="str">
        <f>IF(H384="","",IF(COUNTIF($P$1:P383,P384)&gt;0,B384+3,B384))</f>
        <v/>
      </c>
      <c r="J384" t="str">
        <f t="shared" si="66"/>
        <v/>
      </c>
      <c r="K384" t="str">
        <f t="shared" si="62"/>
        <v/>
      </c>
      <c r="L384" t="str">
        <f t="shared" si="57"/>
        <v/>
      </c>
      <c r="M384" t="str">
        <f t="shared" si="58"/>
        <v/>
      </c>
      <c r="N384" t="str">
        <f t="shared" si="63"/>
        <v/>
      </c>
      <c r="O384" t="str">
        <f t="shared" si="59"/>
        <v/>
      </c>
      <c r="P384" t="str">
        <f t="shared" si="64"/>
        <v/>
      </c>
    </row>
    <row r="385" spans="1:16">
      <c r="A385" s="28" t="str">
        <f>IF(A384="","",IF(A384+1&gt;現場閉所取得計画表・実施状況報告書!$J$7,"",A384+1))</f>
        <v/>
      </c>
      <c r="B385" t="str">
        <f t="shared" ca="1" si="60"/>
        <v/>
      </c>
      <c r="C385" t="str" cm="1">
        <f t="array" aca="1" ref="C385" ca="1">IF(A385="","",IF(INDIRECT("現場閉所取得計画表・実施状況報告書!R"&amp;B385+1&amp;"C"&amp;2+WEEKDAY(A385,1),FALSE)=0,"",INDIRECT("現場閉所取得計画表・実施状況報告書!R"&amp;B385+1&amp;"C"&amp;2+WEEKDAY(A385,1),FALSE)))</f>
        <v/>
      </c>
      <c r="D385" t="str" cm="1">
        <f t="array" aca="1" ref="D385" ca="1">IF(A385="","",IF(INDIRECT("現場閉所取得計画表・実施状況報告書!R"&amp;B385+2&amp;"C"&amp;2+WEEKDAY(A385,1),FALSE)=0,"",INDIRECT("現場閉所取得計画表・実施状況報告書!R"&amp;B385+2&amp;"C"&amp;2+WEEKDAY(A385,1),FALSE)))</f>
        <v/>
      </c>
      <c r="E385" t="str">
        <f t="shared" si="61"/>
        <v/>
      </c>
      <c r="F385" t="str">
        <f t="shared" ca="1" si="56"/>
        <v/>
      </c>
      <c r="G385" t="str">
        <f t="shared" si="65"/>
        <v/>
      </c>
      <c r="H385" t="str">
        <f>IF(A385="","",IF(COUNTIF($G$2:G384,G385)&gt;0,"",MAX($H$2:H384)+1))</f>
        <v/>
      </c>
      <c r="I385" t="str">
        <f>IF(H385="","",IF(COUNTIF($P$1:P384,P385)&gt;0,B385+3,B385))</f>
        <v/>
      </c>
      <c r="J385" t="str">
        <f t="shared" si="66"/>
        <v/>
      </c>
      <c r="K385" t="str">
        <f t="shared" si="62"/>
        <v/>
      </c>
      <c r="L385" t="str">
        <f t="shared" si="57"/>
        <v/>
      </c>
      <c r="M385" t="str">
        <f t="shared" si="58"/>
        <v/>
      </c>
      <c r="N385" t="str">
        <f t="shared" si="63"/>
        <v/>
      </c>
      <c r="O385" t="str">
        <f t="shared" si="59"/>
        <v/>
      </c>
      <c r="P385" t="str">
        <f t="shared" si="64"/>
        <v/>
      </c>
    </row>
    <row r="386" spans="1:16">
      <c r="A386" s="28" t="str">
        <f>IF(A385="","",IF(A385+1&gt;現場閉所取得計画表・実施状況報告書!$J$7,"",A385+1))</f>
        <v/>
      </c>
      <c r="B386" t="str">
        <f t="shared" ca="1" si="60"/>
        <v/>
      </c>
      <c r="C386" t="str" cm="1">
        <f t="array" aca="1" ref="C386" ca="1">IF(A386="","",IF(INDIRECT("現場閉所取得計画表・実施状況報告書!R"&amp;B386+1&amp;"C"&amp;2+WEEKDAY(A386,1),FALSE)=0,"",INDIRECT("現場閉所取得計画表・実施状況報告書!R"&amp;B386+1&amp;"C"&amp;2+WEEKDAY(A386,1),FALSE)))</f>
        <v/>
      </c>
      <c r="D386" t="str" cm="1">
        <f t="array" aca="1" ref="D386" ca="1">IF(A386="","",IF(INDIRECT("現場閉所取得計画表・実施状況報告書!R"&amp;B386+2&amp;"C"&amp;2+WEEKDAY(A386,1),FALSE)=0,"",INDIRECT("現場閉所取得計画表・実施状況報告書!R"&amp;B386+2&amp;"C"&amp;2+WEEKDAY(A386,1),FALSE)))</f>
        <v/>
      </c>
      <c r="E386" t="str">
        <f t="shared" si="61"/>
        <v/>
      </c>
      <c r="F386" t="str">
        <f t="shared" ca="1" si="56"/>
        <v/>
      </c>
      <c r="G386" t="str">
        <f t="shared" si="65"/>
        <v/>
      </c>
      <c r="H386" t="str">
        <f>IF(A386="","",IF(COUNTIF($G$2:G385,G386)&gt;0,"",MAX($H$2:H385)+1))</f>
        <v/>
      </c>
      <c r="I386" t="str">
        <f>IF(H386="","",IF(COUNTIF($P$1:P385,P386)&gt;0,B386+3,B386))</f>
        <v/>
      </c>
      <c r="J386" t="str">
        <f t="shared" si="66"/>
        <v/>
      </c>
      <c r="K386" t="str">
        <f t="shared" si="62"/>
        <v/>
      </c>
      <c r="L386" t="str">
        <f t="shared" si="57"/>
        <v/>
      </c>
      <c r="M386" t="str">
        <f t="shared" si="58"/>
        <v/>
      </c>
      <c r="N386" t="str">
        <f t="shared" si="63"/>
        <v/>
      </c>
      <c r="O386" t="str">
        <f t="shared" si="59"/>
        <v/>
      </c>
      <c r="P386" t="str">
        <f t="shared" si="64"/>
        <v/>
      </c>
    </row>
    <row r="387" spans="1:16">
      <c r="A387" s="28" t="str">
        <f>IF(A386="","",IF(A386+1&gt;現場閉所取得計画表・実施状況報告書!$J$7,"",A386+1))</f>
        <v/>
      </c>
      <c r="B387" t="str">
        <f t="shared" ca="1" si="60"/>
        <v/>
      </c>
      <c r="C387" t="str" cm="1">
        <f t="array" aca="1" ref="C387" ca="1">IF(A387="","",IF(INDIRECT("現場閉所取得計画表・実施状況報告書!R"&amp;B387+1&amp;"C"&amp;2+WEEKDAY(A387,1),FALSE)=0,"",INDIRECT("現場閉所取得計画表・実施状況報告書!R"&amp;B387+1&amp;"C"&amp;2+WEEKDAY(A387,1),FALSE)))</f>
        <v/>
      </c>
      <c r="D387" t="str" cm="1">
        <f t="array" aca="1" ref="D387" ca="1">IF(A387="","",IF(INDIRECT("現場閉所取得計画表・実施状況報告書!R"&amp;B387+2&amp;"C"&amp;2+WEEKDAY(A387,1),FALSE)=0,"",INDIRECT("現場閉所取得計画表・実施状況報告書!R"&amp;B387+2&amp;"C"&amp;2+WEEKDAY(A387,1),FALSE)))</f>
        <v/>
      </c>
      <c r="E387" t="str">
        <f t="shared" si="61"/>
        <v/>
      </c>
      <c r="F387" t="str">
        <f t="shared" ref="F387:F400" ca="1" si="67">IF(C387="","",IF(LEN(C387)&lt;&gt;LEN(SUBSTITUTE(C387,"閉所","")),"閉所",""))</f>
        <v/>
      </c>
      <c r="G387" t="str">
        <f t="shared" si="65"/>
        <v/>
      </c>
      <c r="H387" t="str">
        <f>IF(A387="","",IF(COUNTIF($G$2:G386,G387)&gt;0,"",MAX($H$2:H386)+1))</f>
        <v/>
      </c>
      <c r="I387" t="str">
        <f>IF(H387="","",IF(COUNTIF($P$1:P386,P387)&gt;0,B387+3,B387))</f>
        <v/>
      </c>
      <c r="J387" t="str">
        <f t="shared" si="66"/>
        <v/>
      </c>
      <c r="K387" t="str">
        <f t="shared" si="62"/>
        <v/>
      </c>
      <c r="L387" t="str">
        <f t="shared" ref="L387:L400" si="68">IF(H387="","",COUNTIFS($G:$G,G387,$F:$F,"閉所"))</f>
        <v/>
      </c>
      <c r="M387" t="str">
        <f t="shared" ref="M387:M400" si="69">IF(H387="","",COUNTIF($G:$G,G387)-COUNTIFS($G:$G,G387,$C:$C,"対象外"))</f>
        <v/>
      </c>
      <c r="N387" t="str">
        <f t="shared" si="63"/>
        <v/>
      </c>
      <c r="O387" t="str">
        <f t="shared" ref="O387:O400" si="70">IF(H387="","",IF(OR((L387/M387)&gt;=0.285,L387&gt;=N387)=TRUE,"〇","×"))</f>
        <v/>
      </c>
      <c r="P387" t="str">
        <f t="shared" si="64"/>
        <v/>
      </c>
    </row>
    <row r="388" spans="1:16">
      <c r="A388" s="28" t="str">
        <f>IF(A387="","",IF(A387+1&gt;現場閉所取得計画表・実施状況報告書!$J$7,"",A387+1))</f>
        <v/>
      </c>
      <c r="B388" t="str">
        <f t="shared" ref="B388:B400" ca="1" si="71">IF(A388="","",MATCH(A388,INDIRECT("現場閉所取得計画表・実施状況報告書!C["&amp;WEEKDAY(A388,2)&amp;"]",FALSE),0))</f>
        <v/>
      </c>
      <c r="C388" t="str" cm="1">
        <f t="array" aca="1" ref="C388" ca="1">IF(A388="","",IF(INDIRECT("現場閉所取得計画表・実施状況報告書!R"&amp;B388+1&amp;"C"&amp;2+WEEKDAY(A388,1),FALSE)=0,"",INDIRECT("現場閉所取得計画表・実施状況報告書!R"&amp;B388+1&amp;"C"&amp;2+WEEKDAY(A388,1),FALSE)))</f>
        <v/>
      </c>
      <c r="D388" t="str" cm="1">
        <f t="array" aca="1" ref="D388" ca="1">IF(A388="","",IF(INDIRECT("現場閉所取得計画表・実施状況報告書!R"&amp;B388+2&amp;"C"&amp;2+WEEKDAY(A388,1),FALSE)=0,"",INDIRECT("現場閉所取得計画表・実施状況報告書!R"&amp;B388+2&amp;"C"&amp;2+WEEKDAY(A388,1),FALSE)))</f>
        <v/>
      </c>
      <c r="E388" t="str">
        <f t="shared" ref="E388:E400" si="72">IF(A388="","",IF(WEEKDAY(A388,2)&gt;5,"土日",""))</f>
        <v/>
      </c>
      <c r="F388" t="str">
        <f t="shared" ca="1" si="67"/>
        <v/>
      </c>
      <c r="G388" t="str">
        <f t="shared" si="65"/>
        <v/>
      </c>
      <c r="H388" t="str">
        <f>IF(A388="","",IF(COUNTIF($G$2:G387,G388)&gt;0,"",MAX($H$2:H387)+1))</f>
        <v/>
      </c>
      <c r="I388" t="str">
        <f>IF(H388="","",IF(COUNTIF($P$1:P387,P388)&gt;0,B388+3,B388))</f>
        <v/>
      </c>
      <c r="J388" t="str">
        <f t="shared" si="66"/>
        <v/>
      </c>
      <c r="K388" t="str">
        <f t="shared" ref="K388:K400" si="73">IF(A388="","",IF(E388="","",IF(C388="対象外","","休")))</f>
        <v/>
      </c>
      <c r="L388" t="str">
        <f t="shared" si="68"/>
        <v/>
      </c>
      <c r="M388" t="str">
        <f t="shared" si="69"/>
        <v/>
      </c>
      <c r="N388" t="str">
        <f t="shared" ref="N388:N400" si="74">IF(H388="","",COUNTIFS($G:$G,G388,$E:$E,"土日",$C:$C,"&lt;&gt;対象外")+COUNTIFS($G:$G,G388,$E:$E,"祝日",$C:$C,"&lt;&gt;対象外"))</f>
        <v/>
      </c>
      <c r="O388" t="str">
        <f t="shared" si="70"/>
        <v/>
      </c>
      <c r="P388" t="str">
        <f t="shared" ref="P388:P400" si="75">IF(H388="","",B388)</f>
        <v/>
      </c>
    </row>
    <row r="389" spans="1:16">
      <c r="A389" s="28" t="str">
        <f>IF(A388="","",IF(A388+1&gt;現場閉所取得計画表・実施状況報告書!$J$7,"",A388+1))</f>
        <v/>
      </c>
      <c r="B389" t="str">
        <f t="shared" ca="1" si="71"/>
        <v/>
      </c>
      <c r="C389" t="str" cm="1">
        <f t="array" aca="1" ref="C389" ca="1">IF(A389="","",IF(INDIRECT("現場閉所取得計画表・実施状況報告書!R"&amp;B389+1&amp;"C"&amp;2+WEEKDAY(A389,1),FALSE)=0,"",INDIRECT("現場閉所取得計画表・実施状況報告書!R"&amp;B389+1&amp;"C"&amp;2+WEEKDAY(A389,1),FALSE)))</f>
        <v/>
      </c>
      <c r="D389" t="str" cm="1">
        <f t="array" aca="1" ref="D389" ca="1">IF(A389="","",IF(INDIRECT("現場閉所取得計画表・実施状況報告書!R"&amp;B389+2&amp;"C"&amp;2+WEEKDAY(A389,1),FALSE)=0,"",INDIRECT("現場閉所取得計画表・実施状況報告書!R"&amp;B389+2&amp;"C"&amp;2+WEEKDAY(A389,1),FALSE)))</f>
        <v/>
      </c>
      <c r="E389" t="str">
        <f t="shared" si="72"/>
        <v/>
      </c>
      <c r="F389" t="str">
        <f t="shared" ca="1" si="67"/>
        <v/>
      </c>
      <c r="G389" t="str">
        <f t="shared" ref="G389:G400" si="76">IF(A389="","",MONTH(A389))</f>
        <v/>
      </c>
      <c r="H389" t="str">
        <f>IF(A389="","",IF(COUNTIF($G$2:G388,G389)&gt;0,"",MAX($H$2:H388)+1))</f>
        <v/>
      </c>
      <c r="I389" t="str">
        <f>IF(H389="","",IF(COUNTIF($P$1:P388,P389)&gt;0,B389+3,B389))</f>
        <v/>
      </c>
      <c r="J389" t="str">
        <f t="shared" ref="J389:J400" si="77">IF(H389="","",H389&amp;"月目（"&amp;MONTH(_xlfn.MINIFS($A:$A,$G:$G,G389))&amp;"月"&amp;DAY(_xlfn.MINIFS($A:$A,$G:$G,G389))&amp;"日～"&amp;MONTH(_xlfn.MAXIFS($A:$A,$G:$G,G389))&amp;"月"&amp;DAY(_xlfn.MAXIFS($A:$A,$G:$G,G389))&amp;"日）")</f>
        <v/>
      </c>
      <c r="K389" t="str">
        <f t="shared" si="73"/>
        <v/>
      </c>
      <c r="L389" t="str">
        <f t="shared" si="68"/>
        <v/>
      </c>
      <c r="M389" t="str">
        <f t="shared" si="69"/>
        <v/>
      </c>
      <c r="N389" t="str">
        <f t="shared" si="74"/>
        <v/>
      </c>
      <c r="O389" t="str">
        <f t="shared" si="70"/>
        <v/>
      </c>
      <c r="P389" t="str">
        <f t="shared" si="75"/>
        <v/>
      </c>
    </row>
    <row r="390" spans="1:16">
      <c r="A390" s="28" t="str">
        <f>IF(A389="","",IF(A389+1&gt;現場閉所取得計画表・実施状況報告書!$J$7,"",A389+1))</f>
        <v/>
      </c>
      <c r="B390" t="str">
        <f t="shared" ca="1" si="71"/>
        <v/>
      </c>
      <c r="C390" t="str" cm="1">
        <f t="array" aca="1" ref="C390" ca="1">IF(A390="","",IF(INDIRECT("現場閉所取得計画表・実施状況報告書!R"&amp;B390+1&amp;"C"&amp;2+WEEKDAY(A390,1),FALSE)=0,"",INDIRECT("現場閉所取得計画表・実施状況報告書!R"&amp;B390+1&amp;"C"&amp;2+WEEKDAY(A390,1),FALSE)))</f>
        <v/>
      </c>
      <c r="D390" t="str" cm="1">
        <f t="array" aca="1" ref="D390" ca="1">IF(A390="","",IF(INDIRECT("現場閉所取得計画表・実施状況報告書!R"&amp;B390+2&amp;"C"&amp;2+WEEKDAY(A390,1),FALSE)=0,"",INDIRECT("現場閉所取得計画表・実施状況報告書!R"&amp;B390+2&amp;"C"&amp;2+WEEKDAY(A390,1),FALSE)))</f>
        <v/>
      </c>
      <c r="E390" t="str">
        <f t="shared" si="72"/>
        <v/>
      </c>
      <c r="F390" t="str">
        <f t="shared" ca="1" si="67"/>
        <v/>
      </c>
      <c r="G390" t="str">
        <f t="shared" si="76"/>
        <v/>
      </c>
      <c r="H390" t="str">
        <f>IF(A390="","",IF(COUNTIF($G$2:G389,G390)&gt;0,"",MAX($H$2:H389)+1))</f>
        <v/>
      </c>
      <c r="I390" t="str">
        <f>IF(H390="","",IF(COUNTIF($P$1:P389,P390)&gt;0,B390+3,B390))</f>
        <v/>
      </c>
      <c r="J390" t="str">
        <f t="shared" si="77"/>
        <v/>
      </c>
      <c r="K390" t="str">
        <f t="shared" si="73"/>
        <v/>
      </c>
      <c r="L390" t="str">
        <f t="shared" si="68"/>
        <v/>
      </c>
      <c r="M390" t="str">
        <f t="shared" si="69"/>
        <v/>
      </c>
      <c r="N390" t="str">
        <f t="shared" si="74"/>
        <v/>
      </c>
      <c r="O390" t="str">
        <f t="shared" si="70"/>
        <v/>
      </c>
      <c r="P390" t="str">
        <f t="shared" si="75"/>
        <v/>
      </c>
    </row>
    <row r="391" spans="1:16">
      <c r="A391" s="28" t="str">
        <f>IF(A390="","",IF(A390+1&gt;現場閉所取得計画表・実施状況報告書!$J$7,"",A390+1))</f>
        <v/>
      </c>
      <c r="B391" t="str">
        <f t="shared" ca="1" si="71"/>
        <v/>
      </c>
      <c r="C391" t="str" cm="1">
        <f t="array" aca="1" ref="C391" ca="1">IF(A391="","",IF(INDIRECT("現場閉所取得計画表・実施状況報告書!R"&amp;B391+1&amp;"C"&amp;2+WEEKDAY(A391,1),FALSE)=0,"",INDIRECT("現場閉所取得計画表・実施状況報告書!R"&amp;B391+1&amp;"C"&amp;2+WEEKDAY(A391,1),FALSE)))</f>
        <v/>
      </c>
      <c r="D391" t="str" cm="1">
        <f t="array" aca="1" ref="D391" ca="1">IF(A391="","",IF(INDIRECT("現場閉所取得計画表・実施状況報告書!R"&amp;B391+2&amp;"C"&amp;2+WEEKDAY(A391,1),FALSE)=0,"",INDIRECT("現場閉所取得計画表・実施状況報告書!R"&amp;B391+2&amp;"C"&amp;2+WEEKDAY(A391,1),FALSE)))</f>
        <v/>
      </c>
      <c r="E391" t="str">
        <f t="shared" si="72"/>
        <v/>
      </c>
      <c r="F391" t="str">
        <f t="shared" ca="1" si="67"/>
        <v/>
      </c>
      <c r="G391" t="str">
        <f t="shared" si="76"/>
        <v/>
      </c>
      <c r="H391" t="str">
        <f>IF(A391="","",IF(COUNTIF($G$2:G390,G391)&gt;0,"",MAX($H$2:H390)+1))</f>
        <v/>
      </c>
      <c r="I391" t="str">
        <f>IF(H391="","",IF(COUNTIF($P$1:P390,P391)&gt;0,B391+3,B391))</f>
        <v/>
      </c>
      <c r="J391" t="str">
        <f t="shared" si="77"/>
        <v/>
      </c>
      <c r="K391" t="str">
        <f t="shared" si="73"/>
        <v/>
      </c>
      <c r="L391" t="str">
        <f t="shared" si="68"/>
        <v/>
      </c>
      <c r="M391" t="str">
        <f t="shared" si="69"/>
        <v/>
      </c>
      <c r="N391" t="str">
        <f t="shared" si="74"/>
        <v/>
      </c>
      <c r="O391" t="str">
        <f t="shared" si="70"/>
        <v/>
      </c>
      <c r="P391" t="str">
        <f t="shared" si="75"/>
        <v/>
      </c>
    </row>
    <row r="392" spans="1:16">
      <c r="A392" s="28" t="str">
        <f>IF(A391="","",IF(A391+1&gt;現場閉所取得計画表・実施状況報告書!$J$7,"",A391+1))</f>
        <v/>
      </c>
      <c r="B392" t="str">
        <f t="shared" ca="1" si="71"/>
        <v/>
      </c>
      <c r="C392" t="str" cm="1">
        <f t="array" aca="1" ref="C392" ca="1">IF(A392="","",IF(INDIRECT("現場閉所取得計画表・実施状況報告書!R"&amp;B392+1&amp;"C"&amp;2+WEEKDAY(A392,1),FALSE)=0,"",INDIRECT("現場閉所取得計画表・実施状況報告書!R"&amp;B392+1&amp;"C"&amp;2+WEEKDAY(A392,1),FALSE)))</f>
        <v/>
      </c>
      <c r="D392" t="str" cm="1">
        <f t="array" aca="1" ref="D392" ca="1">IF(A392="","",IF(INDIRECT("現場閉所取得計画表・実施状況報告書!R"&amp;B392+2&amp;"C"&amp;2+WEEKDAY(A392,1),FALSE)=0,"",INDIRECT("現場閉所取得計画表・実施状況報告書!R"&amp;B392+2&amp;"C"&amp;2+WEEKDAY(A392,1),FALSE)))</f>
        <v/>
      </c>
      <c r="E392" t="str">
        <f t="shared" si="72"/>
        <v/>
      </c>
      <c r="F392" t="str">
        <f t="shared" ca="1" si="67"/>
        <v/>
      </c>
      <c r="G392" t="str">
        <f t="shared" si="76"/>
        <v/>
      </c>
      <c r="H392" t="str">
        <f>IF(A392="","",IF(COUNTIF($G$2:G391,G392)&gt;0,"",MAX($H$2:H391)+1))</f>
        <v/>
      </c>
      <c r="I392" t="str">
        <f>IF(H392="","",IF(COUNTIF($P$1:P391,P392)&gt;0,B392+3,B392))</f>
        <v/>
      </c>
      <c r="J392" t="str">
        <f t="shared" si="77"/>
        <v/>
      </c>
      <c r="K392" t="str">
        <f t="shared" si="73"/>
        <v/>
      </c>
      <c r="L392" t="str">
        <f t="shared" si="68"/>
        <v/>
      </c>
      <c r="M392" t="str">
        <f t="shared" si="69"/>
        <v/>
      </c>
      <c r="N392" t="str">
        <f t="shared" si="74"/>
        <v/>
      </c>
      <c r="O392" t="str">
        <f t="shared" si="70"/>
        <v/>
      </c>
      <c r="P392" t="str">
        <f t="shared" si="75"/>
        <v/>
      </c>
    </row>
    <row r="393" spans="1:16">
      <c r="A393" s="28" t="str">
        <f>IF(A392="","",IF(A392+1&gt;現場閉所取得計画表・実施状況報告書!$J$7,"",A392+1))</f>
        <v/>
      </c>
      <c r="B393" t="str">
        <f t="shared" ca="1" si="71"/>
        <v/>
      </c>
      <c r="C393" t="str" cm="1">
        <f t="array" aca="1" ref="C393" ca="1">IF(A393="","",IF(INDIRECT("現場閉所取得計画表・実施状況報告書!R"&amp;B393+1&amp;"C"&amp;2+WEEKDAY(A393,1),FALSE)=0,"",INDIRECT("現場閉所取得計画表・実施状況報告書!R"&amp;B393+1&amp;"C"&amp;2+WEEKDAY(A393,1),FALSE)))</f>
        <v/>
      </c>
      <c r="D393" t="str" cm="1">
        <f t="array" aca="1" ref="D393" ca="1">IF(A393="","",IF(INDIRECT("現場閉所取得計画表・実施状況報告書!R"&amp;B393+2&amp;"C"&amp;2+WEEKDAY(A393,1),FALSE)=0,"",INDIRECT("現場閉所取得計画表・実施状況報告書!R"&amp;B393+2&amp;"C"&amp;2+WEEKDAY(A393,1),FALSE)))</f>
        <v/>
      </c>
      <c r="E393" t="str">
        <f t="shared" si="72"/>
        <v/>
      </c>
      <c r="F393" t="str">
        <f t="shared" ca="1" si="67"/>
        <v/>
      </c>
      <c r="G393" t="str">
        <f t="shared" si="76"/>
        <v/>
      </c>
      <c r="H393" t="str">
        <f>IF(A393="","",IF(COUNTIF($G$2:G392,G393)&gt;0,"",MAX($H$2:H392)+1))</f>
        <v/>
      </c>
      <c r="I393" t="str">
        <f>IF(H393="","",IF(COUNTIF($P$1:P392,P393)&gt;0,B393+3,B393))</f>
        <v/>
      </c>
      <c r="J393" t="str">
        <f t="shared" si="77"/>
        <v/>
      </c>
      <c r="K393" t="str">
        <f t="shared" si="73"/>
        <v/>
      </c>
      <c r="L393" t="str">
        <f t="shared" si="68"/>
        <v/>
      </c>
      <c r="M393" t="str">
        <f t="shared" si="69"/>
        <v/>
      </c>
      <c r="N393" t="str">
        <f t="shared" si="74"/>
        <v/>
      </c>
      <c r="O393" t="str">
        <f t="shared" si="70"/>
        <v/>
      </c>
      <c r="P393" t="str">
        <f t="shared" si="75"/>
        <v/>
      </c>
    </row>
    <row r="394" spans="1:16">
      <c r="A394" s="28" t="str">
        <f>IF(A393="","",IF(A393+1&gt;現場閉所取得計画表・実施状況報告書!$J$7,"",A393+1))</f>
        <v/>
      </c>
      <c r="B394" t="str">
        <f t="shared" ca="1" si="71"/>
        <v/>
      </c>
      <c r="C394" t="str" cm="1">
        <f t="array" aca="1" ref="C394" ca="1">IF(A394="","",IF(INDIRECT("現場閉所取得計画表・実施状況報告書!R"&amp;B394+1&amp;"C"&amp;2+WEEKDAY(A394,1),FALSE)=0,"",INDIRECT("現場閉所取得計画表・実施状況報告書!R"&amp;B394+1&amp;"C"&amp;2+WEEKDAY(A394,1),FALSE)))</f>
        <v/>
      </c>
      <c r="D394" t="str" cm="1">
        <f t="array" aca="1" ref="D394" ca="1">IF(A394="","",IF(INDIRECT("現場閉所取得計画表・実施状況報告書!R"&amp;B394+2&amp;"C"&amp;2+WEEKDAY(A394,1),FALSE)=0,"",INDIRECT("現場閉所取得計画表・実施状況報告書!R"&amp;B394+2&amp;"C"&amp;2+WEEKDAY(A394,1),FALSE)))</f>
        <v/>
      </c>
      <c r="E394" t="str">
        <f t="shared" si="72"/>
        <v/>
      </c>
      <c r="F394" t="str">
        <f t="shared" ca="1" si="67"/>
        <v/>
      </c>
      <c r="G394" t="str">
        <f t="shared" si="76"/>
        <v/>
      </c>
      <c r="H394" t="str">
        <f>IF(A394="","",IF(COUNTIF($G$2:G393,G394)&gt;0,"",MAX($H$2:H393)+1))</f>
        <v/>
      </c>
      <c r="I394" t="str">
        <f>IF(H394="","",IF(COUNTIF($P$1:P393,P394)&gt;0,B394+3,B394))</f>
        <v/>
      </c>
      <c r="J394" t="str">
        <f t="shared" si="77"/>
        <v/>
      </c>
      <c r="K394" t="str">
        <f t="shared" si="73"/>
        <v/>
      </c>
      <c r="L394" t="str">
        <f t="shared" si="68"/>
        <v/>
      </c>
      <c r="M394" t="str">
        <f t="shared" si="69"/>
        <v/>
      </c>
      <c r="N394" t="str">
        <f t="shared" si="74"/>
        <v/>
      </c>
      <c r="O394" t="str">
        <f t="shared" si="70"/>
        <v/>
      </c>
      <c r="P394" t="str">
        <f t="shared" si="75"/>
        <v/>
      </c>
    </row>
    <row r="395" spans="1:16">
      <c r="A395" s="28" t="str">
        <f>IF(A394="","",IF(A394+1&gt;現場閉所取得計画表・実施状況報告書!$J$7,"",A394+1))</f>
        <v/>
      </c>
      <c r="B395" t="str">
        <f t="shared" ca="1" si="71"/>
        <v/>
      </c>
      <c r="C395" t="str" cm="1">
        <f t="array" aca="1" ref="C395" ca="1">IF(A395="","",IF(INDIRECT("現場閉所取得計画表・実施状況報告書!R"&amp;B395+1&amp;"C"&amp;2+WEEKDAY(A395,1),FALSE)=0,"",INDIRECT("現場閉所取得計画表・実施状況報告書!R"&amp;B395+1&amp;"C"&amp;2+WEEKDAY(A395,1),FALSE)))</f>
        <v/>
      </c>
      <c r="D395" t="str" cm="1">
        <f t="array" aca="1" ref="D395" ca="1">IF(A395="","",IF(INDIRECT("現場閉所取得計画表・実施状況報告書!R"&amp;B395+2&amp;"C"&amp;2+WEEKDAY(A395,1),FALSE)=0,"",INDIRECT("現場閉所取得計画表・実施状況報告書!R"&amp;B395+2&amp;"C"&amp;2+WEEKDAY(A395,1),FALSE)))</f>
        <v/>
      </c>
      <c r="E395" t="str">
        <f t="shared" si="72"/>
        <v/>
      </c>
      <c r="F395" t="str">
        <f t="shared" ca="1" si="67"/>
        <v/>
      </c>
      <c r="G395" t="str">
        <f t="shared" si="76"/>
        <v/>
      </c>
      <c r="H395" t="str">
        <f>IF(A395="","",IF(COUNTIF($G$2:G394,G395)&gt;0,"",MAX($H$2:H394)+1))</f>
        <v/>
      </c>
      <c r="I395" t="str">
        <f>IF(H395="","",IF(COUNTIF($P$1:P394,P395)&gt;0,B395+3,B395))</f>
        <v/>
      </c>
      <c r="J395" t="str">
        <f t="shared" si="77"/>
        <v/>
      </c>
      <c r="K395" t="str">
        <f t="shared" si="73"/>
        <v/>
      </c>
      <c r="L395" t="str">
        <f t="shared" si="68"/>
        <v/>
      </c>
      <c r="M395" t="str">
        <f t="shared" si="69"/>
        <v/>
      </c>
      <c r="N395" t="str">
        <f t="shared" si="74"/>
        <v/>
      </c>
      <c r="O395" t="str">
        <f t="shared" si="70"/>
        <v/>
      </c>
      <c r="P395" t="str">
        <f t="shared" si="75"/>
        <v/>
      </c>
    </row>
    <row r="396" spans="1:16">
      <c r="A396" s="28" t="str">
        <f>IF(A395="","",IF(A395+1&gt;現場閉所取得計画表・実施状況報告書!$J$7,"",A395+1))</f>
        <v/>
      </c>
      <c r="B396" t="str">
        <f t="shared" ca="1" si="71"/>
        <v/>
      </c>
      <c r="C396" t="str" cm="1">
        <f t="array" aca="1" ref="C396" ca="1">IF(A396="","",IF(INDIRECT("現場閉所取得計画表・実施状況報告書!R"&amp;B396+1&amp;"C"&amp;2+WEEKDAY(A396,1),FALSE)=0,"",INDIRECT("現場閉所取得計画表・実施状況報告書!R"&amp;B396+1&amp;"C"&amp;2+WEEKDAY(A396,1),FALSE)))</f>
        <v/>
      </c>
      <c r="D396" t="str" cm="1">
        <f t="array" aca="1" ref="D396" ca="1">IF(A396="","",IF(INDIRECT("現場閉所取得計画表・実施状況報告書!R"&amp;B396+2&amp;"C"&amp;2+WEEKDAY(A396,1),FALSE)=0,"",INDIRECT("現場閉所取得計画表・実施状況報告書!R"&amp;B396+2&amp;"C"&amp;2+WEEKDAY(A396,1),FALSE)))</f>
        <v/>
      </c>
      <c r="E396" t="str">
        <f t="shared" si="72"/>
        <v/>
      </c>
      <c r="F396" t="str">
        <f t="shared" ca="1" si="67"/>
        <v/>
      </c>
      <c r="G396" t="str">
        <f t="shared" si="76"/>
        <v/>
      </c>
      <c r="H396" t="str">
        <f>IF(A396="","",IF(COUNTIF($G$2:G395,G396)&gt;0,"",MAX($H$2:H395)+1))</f>
        <v/>
      </c>
      <c r="I396" t="str">
        <f>IF(H396="","",IF(COUNTIF($P$1:P395,P396)&gt;0,B396+3,B396))</f>
        <v/>
      </c>
      <c r="J396" t="str">
        <f t="shared" si="77"/>
        <v/>
      </c>
      <c r="K396" t="str">
        <f t="shared" si="73"/>
        <v/>
      </c>
      <c r="L396" t="str">
        <f t="shared" si="68"/>
        <v/>
      </c>
      <c r="M396" t="str">
        <f t="shared" si="69"/>
        <v/>
      </c>
      <c r="N396" t="str">
        <f t="shared" si="74"/>
        <v/>
      </c>
      <c r="O396" t="str">
        <f t="shared" si="70"/>
        <v/>
      </c>
      <c r="P396" t="str">
        <f t="shared" si="75"/>
        <v/>
      </c>
    </row>
    <row r="397" spans="1:16">
      <c r="A397" s="28" t="str">
        <f>IF(A396="","",IF(A396+1&gt;現場閉所取得計画表・実施状況報告書!$J$7,"",A396+1))</f>
        <v/>
      </c>
      <c r="B397" t="str">
        <f t="shared" ca="1" si="71"/>
        <v/>
      </c>
      <c r="C397" t="str" cm="1">
        <f t="array" aca="1" ref="C397" ca="1">IF(A397="","",IF(INDIRECT("現場閉所取得計画表・実施状況報告書!R"&amp;B397+1&amp;"C"&amp;2+WEEKDAY(A397,1),FALSE)=0,"",INDIRECT("現場閉所取得計画表・実施状況報告書!R"&amp;B397+1&amp;"C"&amp;2+WEEKDAY(A397,1),FALSE)))</f>
        <v/>
      </c>
      <c r="D397" t="str" cm="1">
        <f t="array" aca="1" ref="D397" ca="1">IF(A397="","",IF(INDIRECT("現場閉所取得計画表・実施状況報告書!R"&amp;B397+2&amp;"C"&amp;2+WEEKDAY(A397,1),FALSE)=0,"",INDIRECT("現場閉所取得計画表・実施状況報告書!R"&amp;B397+2&amp;"C"&amp;2+WEEKDAY(A397,1),FALSE)))</f>
        <v/>
      </c>
      <c r="E397" t="str">
        <f t="shared" si="72"/>
        <v/>
      </c>
      <c r="F397" t="str">
        <f t="shared" ca="1" si="67"/>
        <v/>
      </c>
      <c r="G397" t="str">
        <f t="shared" si="76"/>
        <v/>
      </c>
      <c r="H397" t="str">
        <f>IF(A397="","",IF(COUNTIF($G$2:G396,G397)&gt;0,"",MAX($H$2:H396)+1))</f>
        <v/>
      </c>
      <c r="I397" t="str">
        <f>IF(H397="","",IF(COUNTIF($P$1:P396,P397)&gt;0,B397+3,B397))</f>
        <v/>
      </c>
      <c r="J397" t="str">
        <f t="shared" si="77"/>
        <v/>
      </c>
      <c r="K397" t="str">
        <f t="shared" si="73"/>
        <v/>
      </c>
      <c r="L397" t="str">
        <f t="shared" si="68"/>
        <v/>
      </c>
      <c r="M397" t="str">
        <f t="shared" si="69"/>
        <v/>
      </c>
      <c r="N397" t="str">
        <f t="shared" si="74"/>
        <v/>
      </c>
      <c r="O397" t="str">
        <f t="shared" si="70"/>
        <v/>
      </c>
      <c r="P397" t="str">
        <f t="shared" si="75"/>
        <v/>
      </c>
    </row>
    <row r="398" spans="1:16">
      <c r="A398" s="28" t="str">
        <f>IF(A397="","",IF(A397+1&gt;現場閉所取得計画表・実施状況報告書!$J$7,"",A397+1))</f>
        <v/>
      </c>
      <c r="B398" t="str">
        <f t="shared" ca="1" si="71"/>
        <v/>
      </c>
      <c r="C398" t="str" cm="1">
        <f t="array" aca="1" ref="C398" ca="1">IF(A398="","",IF(INDIRECT("現場閉所取得計画表・実施状況報告書!R"&amp;B398+1&amp;"C"&amp;2+WEEKDAY(A398,1),FALSE)=0,"",INDIRECT("現場閉所取得計画表・実施状況報告書!R"&amp;B398+1&amp;"C"&amp;2+WEEKDAY(A398,1),FALSE)))</f>
        <v/>
      </c>
      <c r="D398" t="str" cm="1">
        <f t="array" aca="1" ref="D398" ca="1">IF(A398="","",IF(INDIRECT("現場閉所取得計画表・実施状況報告書!R"&amp;B398+2&amp;"C"&amp;2+WEEKDAY(A398,1),FALSE)=0,"",INDIRECT("現場閉所取得計画表・実施状況報告書!R"&amp;B398+2&amp;"C"&amp;2+WEEKDAY(A398,1),FALSE)))</f>
        <v/>
      </c>
      <c r="E398" t="str">
        <f t="shared" si="72"/>
        <v/>
      </c>
      <c r="F398" t="str">
        <f t="shared" ca="1" si="67"/>
        <v/>
      </c>
      <c r="G398" t="str">
        <f t="shared" si="76"/>
        <v/>
      </c>
      <c r="H398" t="str">
        <f>IF(A398="","",IF(COUNTIF($G$2:G397,G398)&gt;0,"",MAX($H$2:H397)+1))</f>
        <v/>
      </c>
      <c r="I398" t="str">
        <f>IF(H398="","",IF(COUNTIF($P$1:P397,P398)&gt;0,B398+3,B398))</f>
        <v/>
      </c>
      <c r="J398" t="str">
        <f t="shared" si="77"/>
        <v/>
      </c>
      <c r="K398" t="str">
        <f t="shared" si="73"/>
        <v/>
      </c>
      <c r="L398" t="str">
        <f t="shared" si="68"/>
        <v/>
      </c>
      <c r="M398" t="str">
        <f t="shared" si="69"/>
        <v/>
      </c>
      <c r="N398" t="str">
        <f t="shared" si="74"/>
        <v/>
      </c>
      <c r="O398" t="str">
        <f t="shared" si="70"/>
        <v/>
      </c>
      <c r="P398" t="str">
        <f t="shared" si="75"/>
        <v/>
      </c>
    </row>
    <row r="399" spans="1:16">
      <c r="A399" s="28" t="str">
        <f>IF(A398="","",IF(A398+1&gt;現場閉所取得計画表・実施状況報告書!$J$7,"",A398+1))</f>
        <v/>
      </c>
      <c r="B399" t="str">
        <f t="shared" ca="1" si="71"/>
        <v/>
      </c>
      <c r="C399" t="str" cm="1">
        <f t="array" aca="1" ref="C399" ca="1">IF(A399="","",IF(INDIRECT("現場閉所取得計画表・実施状況報告書!R"&amp;B399+1&amp;"C"&amp;2+WEEKDAY(A399,1),FALSE)=0,"",INDIRECT("現場閉所取得計画表・実施状況報告書!R"&amp;B399+1&amp;"C"&amp;2+WEEKDAY(A399,1),FALSE)))</f>
        <v/>
      </c>
      <c r="D399" t="str" cm="1">
        <f t="array" aca="1" ref="D399" ca="1">IF(A399="","",IF(INDIRECT("現場閉所取得計画表・実施状況報告書!R"&amp;B399+2&amp;"C"&amp;2+WEEKDAY(A399,1),FALSE)=0,"",INDIRECT("現場閉所取得計画表・実施状況報告書!R"&amp;B399+2&amp;"C"&amp;2+WEEKDAY(A399,1),FALSE)))</f>
        <v/>
      </c>
      <c r="E399" t="str">
        <f t="shared" si="72"/>
        <v/>
      </c>
      <c r="F399" t="str">
        <f t="shared" ca="1" si="67"/>
        <v/>
      </c>
      <c r="G399" t="str">
        <f t="shared" si="76"/>
        <v/>
      </c>
      <c r="H399" t="str">
        <f>IF(A399="","",IF(COUNTIF($G$2:G398,G399)&gt;0,"",MAX($H$2:H398)+1))</f>
        <v/>
      </c>
      <c r="I399" t="str">
        <f>IF(H399="","",IF(COUNTIF($P$1:P398,P399)&gt;0,B399+3,B399))</f>
        <v/>
      </c>
      <c r="J399" t="str">
        <f t="shared" si="77"/>
        <v/>
      </c>
      <c r="K399" t="str">
        <f t="shared" si="73"/>
        <v/>
      </c>
      <c r="L399" t="str">
        <f t="shared" si="68"/>
        <v/>
      </c>
      <c r="M399" t="str">
        <f t="shared" si="69"/>
        <v/>
      </c>
      <c r="N399" t="str">
        <f t="shared" si="74"/>
        <v/>
      </c>
      <c r="O399" t="str">
        <f t="shared" si="70"/>
        <v/>
      </c>
      <c r="P399" t="str">
        <f t="shared" si="75"/>
        <v/>
      </c>
    </row>
    <row r="400" spans="1:16">
      <c r="A400" s="28" t="str">
        <f>IF(A399="","",IF(A399+1&gt;現場閉所取得計画表・実施状況報告書!$J$7,"",A399+1))</f>
        <v/>
      </c>
      <c r="B400" t="str">
        <f t="shared" ca="1" si="71"/>
        <v/>
      </c>
      <c r="C400" t="str" cm="1">
        <f t="array" aca="1" ref="C400" ca="1">IF(A400="","",IF(INDIRECT("現場閉所取得計画表・実施状況報告書!R"&amp;B400+1&amp;"C"&amp;2+WEEKDAY(A400,1),FALSE)=0,"",INDIRECT("現場閉所取得計画表・実施状況報告書!R"&amp;B400+1&amp;"C"&amp;2+WEEKDAY(A400,1),FALSE)))</f>
        <v/>
      </c>
      <c r="D400" t="str" cm="1">
        <f t="array" aca="1" ref="D400" ca="1">IF(A400="","",IF(INDIRECT("現場閉所取得計画表・実施状況報告書!R"&amp;B400+2&amp;"C"&amp;2+WEEKDAY(A400,1),FALSE)=0,"",INDIRECT("現場閉所取得計画表・実施状況報告書!R"&amp;B400+2&amp;"C"&amp;2+WEEKDAY(A400,1),FALSE)))</f>
        <v/>
      </c>
      <c r="E400" t="str">
        <f t="shared" si="72"/>
        <v/>
      </c>
      <c r="F400" t="str">
        <f t="shared" ca="1" si="67"/>
        <v/>
      </c>
      <c r="G400" t="str">
        <f t="shared" si="76"/>
        <v/>
      </c>
      <c r="H400" t="str">
        <f>IF(A400="","",IF(COUNTIF($G$2:G399,G400)&gt;0,"",MAX($H$2:H399)+1))</f>
        <v/>
      </c>
      <c r="I400" t="str">
        <f>IF(H400="","",IF(COUNTIF($P$1:P399,P400)&gt;0,B400+3,B400))</f>
        <v/>
      </c>
      <c r="J400" t="str">
        <f t="shared" si="77"/>
        <v/>
      </c>
      <c r="K400" t="str">
        <f t="shared" si="73"/>
        <v/>
      </c>
      <c r="L400" t="str">
        <f t="shared" si="68"/>
        <v/>
      </c>
      <c r="M400" t="str">
        <f t="shared" si="69"/>
        <v/>
      </c>
      <c r="N400" t="str">
        <f t="shared" si="74"/>
        <v/>
      </c>
      <c r="O400" t="str">
        <f t="shared" si="70"/>
        <v/>
      </c>
      <c r="P400" t="str">
        <f t="shared" si="75"/>
        <v/>
      </c>
    </row>
  </sheetData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0A9EF-4371-4693-B760-4BC517CAB4B3}">
  <dimension ref="A1:A12"/>
  <sheetViews>
    <sheetView workbookViewId="0">
      <selection activeCell="J17" sqref="J17"/>
    </sheetView>
  </sheetViews>
  <sheetFormatPr defaultRowHeight="13.5"/>
  <cols>
    <col min="1" max="1" width="9" style="1"/>
    <col min="2" max="2" width="18.625" style="1" customWidth="1"/>
    <col min="3" max="16384" width="9" style="1"/>
  </cols>
  <sheetData>
    <row r="1" spans="1:1">
      <c r="A1" s="1" t="s">
        <v>57</v>
      </c>
    </row>
    <row r="2" spans="1:1">
      <c r="A2" s="2" t="s">
        <v>55</v>
      </c>
    </row>
    <row r="3" spans="1:1">
      <c r="A3" s="4" t="s">
        <v>52</v>
      </c>
    </row>
    <row r="4" spans="1:1">
      <c r="A4" s="9" t="s">
        <v>56</v>
      </c>
    </row>
    <row r="5" spans="1:1">
      <c r="A5" s="3" t="s">
        <v>4</v>
      </c>
    </row>
    <row r="10" spans="1:1">
      <c r="A10" s="33" t="s">
        <v>39</v>
      </c>
    </row>
    <row r="11" spans="1:1">
      <c r="A11" s="33" t="s">
        <v>28</v>
      </c>
    </row>
    <row r="12" spans="1:1">
      <c r="A12" s="33" t="s">
        <v>38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現場閉所取得計画表・実施状況報告書</vt:lpstr>
      <vt:lpstr>記載例</vt:lpstr>
      <vt:lpstr>祝日</vt:lpstr>
      <vt:lpstr>カレンダー</vt:lpstr>
      <vt:lpstr>リスト</vt:lpstr>
      <vt:lpstr>記載例!Print_Titles</vt:lpstr>
      <vt:lpstr>現場閉所取得計画表・実施状況報告書!Print_Titles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2023-02-16T23:56:02Z</dcterms:created>
  <dcterms:modified xsi:type="dcterms:W3CDTF">2026-03-13T06:57:20Z</dcterms:modified>
</cp:coreProperties>
</file>